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Giulia\Dropbox\HYDROUSA UNIVPM\WP7\TASK 7.2\3-EXCEL TABLES FOR DESIGN CRITERIA\FINAL\"/>
    </mc:Choice>
  </mc:AlternateContent>
  <xr:revisionPtr revIDLastSave="0" documentId="13_ncr:1_{562C51B0-71B8-4DB5-9A5A-1E60C209AD26}" xr6:coauthVersionLast="44" xr6:coauthVersionMax="44" xr10:uidLastSave="{00000000-0000-0000-0000-000000000000}"/>
  <bookViews>
    <workbookView xWindow="-96" yWindow="-96" windowWidth="23232" windowHeight="12552" tabRatio="763" activeTab="2" xr2:uid="{00000000-000D-0000-FFFF-FFFF00000000}"/>
  </bookViews>
  <sheets>
    <sheet name="MSS (DESALINATION+SALT FACTORY)" sheetId="4" r:id="rId1"/>
    <sheet name="SALTW. EVAPORATION GREENHOUSE" sheetId="5" r:id="rId2"/>
    <sheet name="IRRIGATION SYSTEM + GREENHOUSE" sheetId="6" r:id="rId3"/>
    <sheet name="Mass and Energy Balance" sheetId="7" r:id="rId4"/>
    <sheet name="Business model" sheetId="8"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0" i="5" l="1"/>
  <c r="F69" i="5"/>
  <c r="F68" i="5"/>
  <c r="F84" i="6" l="1"/>
  <c r="D76" i="6"/>
  <c r="D88" i="6"/>
  <c r="D85" i="5"/>
  <c r="D86" i="5" s="1"/>
  <c r="D133" i="4"/>
  <c r="D128" i="4"/>
  <c r="F92" i="5" l="1"/>
  <c r="G16" i="8"/>
  <c r="G15" i="8"/>
  <c r="G17" i="8" s="1"/>
  <c r="E40" i="6" l="1"/>
  <c r="D60" i="6"/>
  <c r="B40" i="6" s="1"/>
  <c r="B42" i="6"/>
  <c r="E74" i="4"/>
  <c r="E72" i="4"/>
  <c r="B74" i="4"/>
  <c r="B72" i="4"/>
  <c r="E40" i="5"/>
  <c r="D18" i="5" l="1"/>
  <c r="D33" i="5" s="1"/>
  <c r="D31" i="5"/>
  <c r="D29" i="5"/>
  <c r="F82" i="6" l="1"/>
  <c r="F81" i="6"/>
  <c r="E47" i="6"/>
  <c r="F64" i="6"/>
  <c r="F63" i="6"/>
  <c r="F62" i="6"/>
  <c r="F93" i="5"/>
  <c r="F91" i="5"/>
  <c r="E47" i="5"/>
  <c r="D75" i="6" l="1"/>
  <c r="D57" i="6"/>
  <c r="F65" i="6"/>
  <c r="D61" i="5"/>
  <c r="D62" i="5" s="1"/>
  <c r="F71" i="5"/>
  <c r="F112" i="4"/>
  <c r="F109" i="4"/>
  <c r="F108" i="4"/>
  <c r="F107" i="4"/>
  <c r="F106" i="4"/>
  <c r="F105" i="4"/>
  <c r="D57" i="4"/>
  <c r="D61" i="4" s="1"/>
  <c r="D62" i="4" s="1"/>
  <c r="D65" i="4" s="1"/>
  <c r="D66" i="4" s="1"/>
  <c r="E79" i="4"/>
  <c r="D34" i="4"/>
  <c r="D36" i="4" s="1"/>
  <c r="D38" i="4" s="1"/>
  <c r="B43" i="5" l="1"/>
  <c r="F72" i="5"/>
  <c r="F66" i="6"/>
  <c r="B44" i="6"/>
  <c r="D80" i="6"/>
  <c r="F80" i="6" s="1"/>
  <c r="F83" i="6" s="1"/>
  <c r="D90" i="5"/>
  <c r="F90" i="5" s="1"/>
  <c r="F94" i="5" s="1"/>
  <c r="F95" i="5" s="1"/>
  <c r="F110" i="4"/>
  <c r="D63" i="4"/>
  <c r="D42" i="4"/>
  <c r="D40" i="4"/>
  <c r="D44" i="4"/>
  <c r="D33" i="4" l="1"/>
  <c r="D35" i="4" l="1"/>
  <c r="D37" i="4" s="1"/>
  <c r="D39" i="4" s="1"/>
  <c r="D43" i="4" l="1"/>
  <c r="D41" i="4"/>
  <c r="F135" i="4" l="1"/>
  <c r="F134" i="4"/>
  <c r="G5" i="8" l="1"/>
  <c r="F111" i="4"/>
  <c r="F113" i="4" s="1"/>
  <c r="F133" i="4" l="1"/>
  <c r="B76" i="4"/>
  <c r="D98" i="4"/>
  <c r="F136" i="4" l="1"/>
  <c r="F137" i="4" l="1"/>
  <c r="G8" i="8"/>
  <c r="G11" i="8" s="1"/>
  <c r="D18" i="8" s="1"/>
</calcChain>
</file>

<file path=xl/sharedStrings.xml><?xml version="1.0" encoding="utf-8"?>
<sst xmlns="http://schemas.openxmlformats.org/spreadsheetml/2006/main" count="782" uniqueCount="296">
  <si>
    <t>GUIDANCE METHODOLOGY</t>
  </si>
  <si>
    <t>Notes</t>
  </si>
  <si>
    <t>-</t>
  </si>
  <si>
    <t>TECHNOLOGIES INVOLVED</t>
  </si>
  <si>
    <t>1)</t>
  </si>
  <si>
    <t>2)</t>
  </si>
  <si>
    <t>3)</t>
  </si>
  <si>
    <t>4)</t>
  </si>
  <si>
    <t>Technical minimum requirement to Technology replicability:</t>
  </si>
  <si>
    <t>Reagents Consumption</t>
  </si>
  <si>
    <t>Considering reagents both for operation and maintenance (cleaning)</t>
  </si>
  <si>
    <t>Construction/Installation of units</t>
  </si>
  <si>
    <t>€/unit</t>
  </si>
  <si>
    <t>Reagents</t>
  </si>
  <si>
    <t>Maintenance</t>
  </si>
  <si>
    <t>€/y</t>
  </si>
  <si>
    <t>1 a) DESIGN PHASE - TECHNICAL DATA</t>
  </si>
  <si>
    <t>l/d</t>
  </si>
  <si>
    <t>€</t>
  </si>
  <si>
    <t>Cost of units</t>
  </si>
  <si>
    <t>Preparation of site</t>
  </si>
  <si>
    <t>m2</t>
  </si>
  <si>
    <t>Considering all of the equipments (tanks. pumps. piping. etc...)</t>
  </si>
  <si>
    <t>Parameters</t>
  </si>
  <si>
    <t>Units</t>
  </si>
  <si>
    <t>Unit</t>
  </si>
  <si>
    <t>Paramenter to analyse</t>
  </si>
  <si>
    <t>Specification</t>
  </si>
  <si>
    <t>FOOTPRINT</t>
  </si>
  <si>
    <t>Quantity</t>
  </si>
  <si>
    <t>TOTAL</t>
  </si>
  <si>
    <t>INPUTS (Requirements)</t>
  </si>
  <si>
    <t>Influent Flowrate</t>
  </si>
  <si>
    <t>Specific Energy consumption</t>
  </si>
  <si>
    <t>kWh/d</t>
  </si>
  <si>
    <t>TOTAL requirements</t>
  </si>
  <si>
    <t>OUTPUTS EXPECTED</t>
  </si>
  <si>
    <t>COSTS (CAPEX)</t>
  </si>
  <si>
    <t>Installation</t>
  </si>
  <si>
    <t>Total CAPEX</t>
  </si>
  <si>
    <t>COSTS (OPEX)</t>
  </si>
  <si>
    <t>Energy costs</t>
  </si>
  <si>
    <t>Considering cost of electricity [average between day and night, during week and week-end]</t>
  </si>
  <si>
    <t>l/y*€/l</t>
  </si>
  <si>
    <t>Human Requirement</t>
  </si>
  <si>
    <t>Considering personnel both for operation and maintenance</t>
  </si>
  <si>
    <t>Hour of work required/y * €/h</t>
  </si>
  <si>
    <t>Quantity of unit to change/y * €/unit</t>
  </si>
  <si>
    <t>Specific area equirement</t>
  </si>
  <si>
    <t>Total area requirement</t>
  </si>
  <si>
    <t>Equipment area requirement</t>
  </si>
  <si>
    <t>Energy for:</t>
  </si>
  <si>
    <t>h/d</t>
  </si>
  <si>
    <t>HYDRO 5 Facility n°</t>
  </si>
  <si>
    <t>Mangrove Still system (salt factory)</t>
  </si>
  <si>
    <t>Saltwater Evaporation Greenhouse (SEG)</t>
  </si>
  <si>
    <t>Irrigation system + Greenhouse as agricultural site</t>
  </si>
  <si>
    <t>Seawater</t>
  </si>
  <si>
    <t>Fresh water</t>
  </si>
  <si>
    <t>Specific Production</t>
  </si>
  <si>
    <t>l/m2d</t>
  </si>
  <si>
    <t>kg/d</t>
  </si>
  <si>
    <t>Salt</t>
  </si>
  <si>
    <t>l/unit d</t>
  </si>
  <si>
    <t>Rainwater</t>
  </si>
  <si>
    <t>m2/(ltreated/d)</t>
  </si>
  <si>
    <t>kW/unit</t>
  </si>
  <si>
    <t xml:space="preserve">Typical </t>
  </si>
  <si>
    <t>Used for HYDRO 1 in Greek Case Study</t>
  </si>
  <si>
    <t>Insert Data according to Replication Site Case Study</t>
  </si>
  <si>
    <t>Operative Parameters</t>
  </si>
  <si>
    <t>Brine</t>
  </si>
  <si>
    <t>Mangrove Still system (desalination) - cascade-wick solar still</t>
  </si>
  <si>
    <t>Cascade-wick solar still panels (wick material, condensing surface, stepped plate)</t>
  </si>
  <si>
    <t>Influent Brine Charateristics:</t>
  </si>
  <si>
    <t>g/kg</t>
  </si>
  <si>
    <t>Salt concentration Ca.</t>
  </si>
  <si>
    <t>°C</t>
  </si>
  <si>
    <t>Withstand operating temperature</t>
  </si>
  <si>
    <t>&lt;60</t>
  </si>
  <si>
    <t>Light interceptance</t>
  </si>
  <si>
    <t>°</t>
  </si>
  <si>
    <t>30 - 45</t>
  </si>
  <si>
    <t>Salt Production panels (under Stepped plates)</t>
  </si>
  <si>
    <t>Design Data MSS - cascade-wick solar still</t>
  </si>
  <si>
    <t>ηenv efficiency factor-influence of environmental conditions (dust, sand, etc.)</t>
  </si>
  <si>
    <t>ηheat efficiency factor-influence of non-optimal operating conditions for the system (uncontrolled temperature, non-pre-heated supplying water, etc.)</t>
  </si>
  <si>
    <t>Solar radiation</t>
  </si>
  <si>
    <t>Optimal Yield</t>
  </si>
  <si>
    <t>Wh/m2d</t>
  </si>
  <si>
    <t>L/m2d</t>
  </si>
  <si>
    <t>From on line data of specific Country</t>
  </si>
  <si>
    <t>From literature graph on the right (up)</t>
  </si>
  <si>
    <t>Inlet seawater/brine</t>
  </si>
  <si>
    <t>Fresh water production</t>
  </si>
  <si>
    <t>Evaporating Area of a Panel</t>
  </si>
  <si>
    <t>N° of panel per column</t>
  </si>
  <si>
    <t>n°</t>
  </si>
  <si>
    <t>Total area required for a panel</t>
  </si>
  <si>
    <t>m2/panel</t>
  </si>
  <si>
    <t>Total evaporation surface</t>
  </si>
  <si>
    <t>Total Panels to be installed</t>
  </si>
  <si>
    <t>n°of column for supporting unit</t>
  </si>
  <si>
    <t>Total area required</t>
  </si>
  <si>
    <t>Total area required, considering the whole panel</t>
  </si>
  <si>
    <t>Operative Yield (considering η)</t>
  </si>
  <si>
    <t>Freshwater production per panel</t>
  </si>
  <si>
    <t>l/d/panel</t>
  </si>
  <si>
    <t>Design</t>
  </si>
  <si>
    <t>Residence Time per single panel</t>
  </si>
  <si>
    <t>min</t>
  </si>
  <si>
    <t>Working hours per day</t>
  </si>
  <si>
    <t>Grey cells are referred to the minimum and maximum values for solar radiation in different period of the year</t>
  </si>
  <si>
    <t>g/l</t>
  </si>
  <si>
    <t>Inlet brine</t>
  </si>
  <si>
    <t>Salt production</t>
  </si>
  <si>
    <t>Temperature of evaporation</t>
  </si>
  <si>
    <t>kg/m2h</t>
  </si>
  <si>
    <t xml:space="preserve">Anverage daily evaporation rate </t>
  </si>
  <si>
    <t>from 0.7 kg/m2h (49 g/L concentration) to 0.2 kg/m2h (over 0.07 kg/L concentration)</t>
  </si>
  <si>
    <t>m/s</t>
  </si>
  <si>
    <t>blowing air over the brine surface</t>
  </si>
  <si>
    <t>h</t>
  </si>
  <si>
    <t>m</t>
  </si>
  <si>
    <t>Full evaporation time</t>
  </si>
  <si>
    <t>Height of water in the panel</t>
  </si>
  <si>
    <t>Volume of water per panel</t>
  </si>
  <si>
    <t>l/panel</t>
  </si>
  <si>
    <t>n° of panel required</t>
  </si>
  <si>
    <t>N° of column</t>
  </si>
  <si>
    <t>Total evaporation area</t>
  </si>
  <si>
    <t>Supporting structure</t>
  </si>
  <si>
    <t>Seawater backup tank</t>
  </si>
  <si>
    <t>Brine tanks</t>
  </si>
  <si>
    <t>Freshwater tanks</t>
  </si>
  <si>
    <t>Inlet pump (from RO plant to tanks)</t>
  </si>
  <si>
    <t>Inlet pump (from tanks to MSS unit)</t>
  </si>
  <si>
    <t>backup pump</t>
  </si>
  <si>
    <t>Freshwater pump</t>
  </si>
  <si>
    <t>Brine pump</t>
  </si>
  <si>
    <t>Fan for salt factory</t>
  </si>
  <si>
    <t>TOTAL ENERGY FOR PUMPS</t>
  </si>
  <si>
    <t>kW*h/d=kWh/d</t>
  </si>
  <si>
    <t>None</t>
  </si>
  <si>
    <t>Piping</t>
  </si>
  <si>
    <t>Tanks</t>
  </si>
  <si>
    <t>Total daily evapotraspiration</t>
  </si>
  <si>
    <t>l/m2</t>
  </si>
  <si>
    <t>Area of the Greenhouse</t>
  </si>
  <si>
    <t>daily moist floor area of the SEG (evaporation)</t>
  </si>
  <si>
    <t>%</t>
  </si>
  <si>
    <t>Humidity inside the SEG</t>
  </si>
  <si>
    <t xml:space="preserve">Temperature reached by cooling elements for condansation </t>
  </si>
  <si>
    <t>prefabricated kit with the dimensions 6 m x 5 m x 2.2 m</t>
  </si>
  <si>
    <t>Warm temperature inside the SEG</t>
  </si>
  <si>
    <t>Water content in the air</t>
  </si>
  <si>
    <t>gwater/kg air</t>
  </si>
  <si>
    <t>Fresh water from the desalination MSS unit</t>
  </si>
  <si>
    <t>Alophytes</t>
  </si>
  <si>
    <t>Dew point of water</t>
  </si>
  <si>
    <t>Plant pecies choice</t>
  </si>
  <si>
    <t>Area of Peltier element</t>
  </si>
  <si>
    <t>cm2</t>
  </si>
  <si>
    <t>Height of Peltier element</t>
  </si>
  <si>
    <t>mm</t>
  </si>
  <si>
    <t>Peltier Element</t>
  </si>
  <si>
    <t>Alluminum Plate</t>
  </si>
  <si>
    <t>Convection of the aluminium plate</t>
  </si>
  <si>
    <t>m3/h</t>
  </si>
  <si>
    <t>30 - 40</t>
  </si>
  <si>
    <t>Temperature difference on the plate</t>
  </si>
  <si>
    <t>Evapotraspiration of the plate</t>
  </si>
  <si>
    <t>Area of the path</t>
  </si>
  <si>
    <t>Net area for evapotraspiration</t>
  </si>
  <si>
    <t>Maximum water salinity in the SEG</t>
  </si>
  <si>
    <t>μS/cm</t>
  </si>
  <si>
    <t>Alophytes and other species were selected on the basis of local condition of the site (e.g. water and air temperature, Humidity etc…). It has to be noticed that according to the plants, some fruits or vegetable resources can be recovered.</t>
  </si>
  <si>
    <t>Amaranth</t>
  </si>
  <si>
    <t>kg/m2</t>
  </si>
  <si>
    <t>g/m2</t>
  </si>
  <si>
    <t>Effluent flowrate</t>
  </si>
  <si>
    <t>Outputs</t>
  </si>
  <si>
    <t>Greenhouse structure</t>
  </si>
  <si>
    <t>Crop production</t>
  </si>
  <si>
    <t>kg/y</t>
  </si>
  <si>
    <t>kg/m2y</t>
  </si>
  <si>
    <t>Crops</t>
  </si>
  <si>
    <t>m2 per l/day of seawater treated</t>
  </si>
  <si>
    <t>Maximum Energy Consumption</t>
  </si>
  <si>
    <t>Sensors for both MSS and Salt Factory</t>
  </si>
  <si>
    <t>kWh/y * €/kWh(=0,17 average in Europe for non-household elecrticity)</t>
  </si>
  <si>
    <t>Specific kWh consumed/day per l/day of seawater treated</t>
  </si>
  <si>
    <t>kWh/l treated</t>
  </si>
  <si>
    <t>Effluent Flowrate from MSS and Salt Factory</t>
  </si>
  <si>
    <t>TOTAL ANNUAL OPEX</t>
  </si>
  <si>
    <t>€/l</t>
  </si>
  <si>
    <t>TOTAL CAPEX</t>
  </si>
  <si>
    <t>Specific OPEX per l/y of seawater treated</t>
  </si>
  <si>
    <t>Specific CAPEX per l/y of seawater treated</t>
  </si>
  <si>
    <t>kWh/l</t>
  </si>
  <si>
    <t>MASS AND ENERGY BALANCE</t>
  </si>
  <si>
    <t>Fresh water [l/d] =</t>
  </si>
  <si>
    <t>Seawater to be treated [l/d] =</t>
  </si>
  <si>
    <t>Maximum Energy Needed [kWh/d] =</t>
  </si>
  <si>
    <t>INPUTs</t>
  </si>
  <si>
    <t>OUTPUTs</t>
  </si>
  <si>
    <t>Waste* [l/d] =</t>
  </si>
  <si>
    <t>*Waste indicates any generic residual/or untreated flow which could be derived by the process</t>
  </si>
  <si>
    <t>If any, please indicate the type and the amount</t>
  </si>
  <si>
    <t>if any</t>
  </si>
  <si>
    <t>Rainwater [l/d] =</t>
  </si>
  <si>
    <t>Energy Produced [kW/d] =</t>
  </si>
  <si>
    <t>Salt [kg/d] =</t>
  </si>
  <si>
    <t>Waste* (Brine) [l/d] =</t>
  </si>
  <si>
    <t>Fruits/Crops [kg/y] =</t>
  </si>
  <si>
    <t>**</t>
  </si>
  <si>
    <t>**This value might vary according to the choosen plants and local conditions</t>
  </si>
  <si>
    <t>Greenhouse</t>
  </si>
  <si>
    <t>Pump for irrigation</t>
  </si>
  <si>
    <t>….please insert here all other relevant units…..</t>
  </si>
  <si>
    <t>….please insert here all other relevant consumptions…..</t>
  </si>
  <si>
    <t>kWh/m2</t>
  </si>
  <si>
    <t>Specific kWh consumed/day per m2 of greenhouse irrigated</t>
  </si>
  <si>
    <t>Specific OPEX per m2 of greenhouse irrigated</t>
  </si>
  <si>
    <t>Specific CAPEX per m2 of greenhouse irrigated</t>
  </si>
  <si>
    <t>€/m2</t>
  </si>
  <si>
    <t>MASS BALANCE</t>
  </si>
  <si>
    <t>Insurance</t>
  </si>
  <si>
    <t>Revenue &amp; costs saving streams</t>
  </si>
  <si>
    <t>€/kg</t>
  </si>
  <si>
    <t>Yearly revenues</t>
  </si>
  <si>
    <t>Payback period</t>
  </si>
  <si>
    <t>BRINE</t>
  </si>
  <si>
    <t>Q</t>
  </si>
  <si>
    <t>m3/d</t>
  </si>
  <si>
    <t>TDS</t>
  </si>
  <si>
    <t>mg/L</t>
  </si>
  <si>
    <t xml:space="preserve">SEAWATER </t>
  </si>
  <si>
    <t>MANGROVE STILL SYSTEM</t>
  </si>
  <si>
    <t>FRESHWATER</t>
  </si>
  <si>
    <t>FRESHWATER TANK</t>
  </si>
  <si>
    <t>SALTWATER EVAPORATION</t>
  </si>
  <si>
    <t xml:space="preserve"> GREENHOUSE</t>
  </si>
  <si>
    <t>SALT FACTORY</t>
  </si>
  <si>
    <t>BRINE  BY-PRODUCT</t>
  </si>
  <si>
    <t xml:space="preserve">WATER FOR IRRIGATION </t>
  </si>
  <si>
    <t>CULTIVATION GREENHOUSE</t>
  </si>
  <si>
    <t>CONCENTRATED BRINE</t>
  </si>
  <si>
    <t>CONCENTRATED BRINE TANK</t>
  </si>
  <si>
    <t>CROP AND PLANT</t>
  </si>
  <si>
    <t>type</t>
  </si>
  <si>
    <t xml:space="preserve">production </t>
  </si>
  <si>
    <t>SALT</t>
  </si>
  <si>
    <t>Energy consumption</t>
  </si>
  <si>
    <t>(*pump)</t>
  </si>
  <si>
    <t>Amount</t>
  </si>
  <si>
    <t>TOTAL HYDRO CAPEX summary</t>
  </si>
  <si>
    <t>Comments</t>
  </si>
  <si>
    <t>TOTAL HYDRO OPEX summary</t>
  </si>
  <si>
    <t>System Operation</t>
  </si>
  <si>
    <t>€/year</t>
  </si>
  <si>
    <t>External services</t>
  </si>
  <si>
    <t>Certification/permit fees</t>
  </si>
  <si>
    <t>Yearly OPEX</t>
  </si>
  <si>
    <t>Item value*</t>
  </si>
  <si>
    <t>Revenue</t>
  </si>
  <si>
    <t>revenue unit</t>
  </si>
  <si>
    <t>* from Local market analysis</t>
  </si>
  <si>
    <t>kg/year</t>
  </si>
  <si>
    <t>year</t>
  </si>
  <si>
    <t>CAPEX/(yearly revenues - OPEX)</t>
  </si>
  <si>
    <t>Considering substitution of pieces, fertilizer or additional water need, seeds, plant renewing etc…</t>
  </si>
  <si>
    <t>Considering substitution of pieces, additional water need, etc…</t>
  </si>
  <si>
    <t>Packaging of by-product</t>
  </si>
  <si>
    <t>External Services</t>
  </si>
  <si>
    <t>Food from Crop cultivation</t>
  </si>
  <si>
    <t>Pumps</t>
  </si>
  <si>
    <t>Sensors,PLC</t>
  </si>
  <si>
    <t>Panels</t>
  </si>
  <si>
    <t>Channels</t>
  </si>
  <si>
    <t>Legend</t>
  </si>
  <si>
    <t>Design Data which should be provided by the site manager</t>
  </si>
  <si>
    <t xml:space="preserve">Assumed Data for Design phase </t>
  </si>
  <si>
    <t xml:space="preserve"> </t>
  </si>
  <si>
    <t>tanks</t>
  </si>
  <si>
    <t>pumps</t>
  </si>
  <si>
    <t>plats</t>
  </si>
  <si>
    <t>….........</t>
  </si>
  <si>
    <t>…........</t>
  </si>
  <si>
    <t>Sensors, PLT</t>
  </si>
  <si>
    <t>Amount used</t>
  </si>
  <si>
    <t>Unit Value</t>
  </si>
  <si>
    <t>Total Cost</t>
  </si>
  <si>
    <t>Sensors, LTC</t>
  </si>
  <si>
    <t>kW absorbed</t>
  </si>
  <si>
    <t>From Greek Case Study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</si>
</sst>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b/>
      <sz val="14"/>
      <color theme="1"/>
      <name val="Calibri"/>
      <family val="2"/>
      <scheme val="minor"/>
    </font>
    <font>
      <sz val="12"/>
      <color theme="1"/>
      <name val="Times New Roman"/>
      <family val="2"/>
    </font>
    <font>
      <u/>
      <sz val="12"/>
      <color theme="10"/>
      <name val="Times New Roman"/>
      <family val="2"/>
    </font>
    <font>
      <b/>
      <sz val="12"/>
      <color rgb="FF000000"/>
      <name val="Calibri"/>
      <family val="2"/>
    </font>
    <font>
      <b/>
      <i/>
      <sz val="12"/>
      <color rgb="FF000000"/>
      <name val="Calibri"/>
      <family val="2"/>
    </font>
    <font>
      <sz val="12"/>
      <name val="Calibri"/>
      <family val="2"/>
    </font>
    <font>
      <b/>
      <sz val="12"/>
      <color theme="1"/>
      <name val="Calibri"/>
      <family val="2"/>
    </font>
    <font>
      <sz val="12"/>
      <color rgb="FF000000"/>
      <name val="Calibri"/>
      <family val="2"/>
    </font>
    <font>
      <i/>
      <sz val="12"/>
      <color rgb="FF000000"/>
      <name val="Calibri"/>
      <family val="2"/>
    </font>
    <font>
      <sz val="12"/>
      <color theme="1"/>
      <name val="Calibri"/>
      <family val="2"/>
    </font>
    <font>
      <b/>
      <sz val="12"/>
      <color theme="0"/>
      <name val="Calibri"/>
      <family val="2"/>
    </font>
    <font>
      <b/>
      <sz val="12"/>
      <name val="Calibri"/>
      <family val="2"/>
    </font>
    <font>
      <sz val="8"/>
      <name val="Calibri"/>
      <family val="2"/>
      <scheme val="minor"/>
    </font>
    <font>
      <b/>
      <i/>
      <sz val="22"/>
      <color rgb="FF000000"/>
      <name val="Calibri"/>
      <family val="2"/>
    </font>
    <font>
      <b/>
      <sz val="11"/>
      <color theme="1"/>
      <name val="Calibri"/>
      <family val="2"/>
      <scheme val="minor"/>
    </font>
    <font>
      <sz val="11"/>
      <color rgb="FF000000"/>
      <name val="Calibri"/>
      <family val="2"/>
    </font>
    <font>
      <b/>
      <sz val="11"/>
      <color rgb="FF000000"/>
      <name val="Calibri"/>
      <family val="2"/>
    </font>
    <font>
      <sz val="11"/>
      <color rgb="FFFF0000"/>
      <name val="Calibri"/>
      <family val="2"/>
    </font>
    <font>
      <sz val="11"/>
      <name val="Calibri"/>
      <family val="2"/>
    </font>
  </fonts>
  <fills count="26">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79998168889431442"/>
        <bgColor rgb="FFFFF2CC"/>
      </patternFill>
    </fill>
    <fill>
      <patternFill patternType="solid">
        <fgColor theme="8" tint="-0.499984740745262"/>
        <bgColor rgb="FFFFF2CC"/>
      </patternFill>
    </fill>
    <fill>
      <patternFill patternType="solid">
        <fgColor theme="8" tint="-0.499984740745262"/>
        <bgColor rgb="FFFFD966"/>
      </patternFill>
    </fill>
    <fill>
      <patternFill patternType="solid">
        <fgColor rgb="FFFFFFFF"/>
        <bgColor rgb="FFFFFFFF"/>
      </patternFill>
    </fill>
    <fill>
      <patternFill patternType="solid">
        <fgColor rgb="FFFFFF00"/>
        <bgColor indexed="64"/>
      </patternFill>
    </fill>
    <fill>
      <patternFill patternType="solid">
        <fgColor rgb="FFFFFF00"/>
        <bgColor rgb="FFFFFFFF"/>
      </patternFill>
    </fill>
    <fill>
      <patternFill patternType="solid">
        <fgColor theme="8" tint="0.59999389629810485"/>
        <bgColor rgb="FFD79BFF"/>
      </patternFill>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rgb="FF00B0F0"/>
        <bgColor indexed="64"/>
      </patternFill>
    </fill>
    <fill>
      <patternFill patternType="solid">
        <fgColor theme="4" tint="0.39997558519241921"/>
        <bgColor indexed="64"/>
      </patternFill>
    </fill>
    <fill>
      <patternFill patternType="solid">
        <fgColor rgb="FF92D050"/>
        <bgColor indexed="64"/>
      </patternFill>
    </fill>
    <fill>
      <patternFill patternType="solid">
        <fgColor theme="8" tint="0.79998168889431442"/>
        <bgColor indexed="64"/>
      </patternFill>
    </fill>
    <fill>
      <patternFill patternType="solid">
        <fgColor rgb="FF00B0F0"/>
        <bgColor rgb="FF00B0F0"/>
      </patternFill>
    </fill>
    <fill>
      <patternFill patternType="solid">
        <fgColor rgb="FFCCCCCC"/>
        <bgColor rgb="FFCCCCCC"/>
      </patternFill>
    </fill>
    <fill>
      <patternFill patternType="solid">
        <fgColor rgb="FFE2EFDA"/>
        <bgColor rgb="FFE2EFDA"/>
      </patternFill>
    </fill>
    <fill>
      <patternFill patternType="solid">
        <fgColor rgb="FFFFFF00"/>
        <bgColor rgb="FFFFFF00"/>
      </patternFill>
    </fill>
    <fill>
      <patternFill patternType="solid">
        <fgColor theme="9"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rgb="FF000000"/>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rgb="FF000000"/>
      </right>
      <top style="thin">
        <color rgb="FF000000"/>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s>
  <cellStyleXfs count="4">
    <xf numFmtId="0" fontId="0" fillId="0" borderId="0"/>
    <xf numFmtId="0" fontId="2" fillId="0" borderId="0"/>
    <xf numFmtId="0" fontId="3" fillId="0" borderId="0" applyNumberFormat="0" applyFill="0" applyBorder="0" applyAlignment="0" applyProtection="0"/>
    <xf numFmtId="0" fontId="16" fillId="0" borderId="0"/>
  </cellStyleXfs>
  <cellXfs count="358">
    <xf numFmtId="0" fontId="0" fillId="0" borderId="0" xfId="0"/>
    <xf numFmtId="0" fontId="1" fillId="2" borderId="0" xfId="0" applyFont="1" applyFill="1"/>
    <xf numFmtId="0" fontId="2" fillId="0" borderId="0" xfId="1"/>
    <xf numFmtId="0" fontId="2" fillId="0" borderId="0" xfId="1" applyFill="1" applyAlignment="1">
      <alignment vertical="center"/>
    </xf>
    <xf numFmtId="0" fontId="0" fillId="0" borderId="0" xfId="0" applyFill="1" applyAlignment="1">
      <alignment vertical="center"/>
    </xf>
    <xf numFmtId="0" fontId="8" fillId="0" borderId="0" xfId="0" applyFont="1" applyAlignment="1">
      <alignment horizontal="center" vertical="center" wrapText="1"/>
    </xf>
    <xf numFmtId="0" fontId="8" fillId="0" borderId="0" xfId="0" applyFont="1" applyAlignment="1">
      <alignment vertical="center" wrapText="1"/>
    </xf>
    <xf numFmtId="0" fontId="8" fillId="0" borderId="0" xfId="0" applyFont="1" applyAlignment="1">
      <alignment horizontal="left" vertical="center" wrapText="1"/>
    </xf>
    <xf numFmtId="0" fontId="10" fillId="0" borderId="0" xfId="1" applyFont="1" applyAlignment="1">
      <alignment vertical="center" wrapText="1"/>
    </xf>
    <xf numFmtId="0" fontId="10" fillId="0" borderId="0" xfId="1" applyFont="1" applyAlignment="1">
      <alignment horizontal="center" vertical="center" wrapText="1"/>
    </xf>
    <xf numFmtId="0" fontId="10" fillId="0" borderId="0" xfId="1" applyFont="1" applyAlignment="1">
      <alignment horizontal="left" vertical="center" wrapText="1"/>
    </xf>
    <xf numFmtId="0" fontId="10" fillId="0" borderId="1" xfId="1" applyFont="1" applyBorder="1" applyAlignment="1">
      <alignment horizontal="center" vertical="center" wrapText="1"/>
    </xf>
    <xf numFmtId="0" fontId="10" fillId="0" borderId="0" xfId="1" applyFont="1" applyFill="1" applyAlignment="1">
      <alignment horizontal="center" vertical="center" wrapText="1"/>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wrapText="1"/>
    </xf>
    <xf numFmtId="0" fontId="10" fillId="0" borderId="0" xfId="0" applyFont="1" applyAlignment="1">
      <alignment wrapText="1"/>
    </xf>
    <xf numFmtId="0" fontId="10" fillId="0" borderId="0" xfId="0" applyFont="1" applyAlignment="1">
      <alignment horizontal="left" wrapText="1"/>
    </xf>
    <xf numFmtId="0" fontId="10" fillId="0" borderId="0" xfId="0" applyFont="1" applyAlignment="1">
      <alignment horizontal="center" vertical="center" wrapText="1"/>
    </xf>
    <xf numFmtId="0" fontId="10" fillId="0" borderId="0" xfId="0" applyFont="1" applyAlignment="1">
      <alignment vertical="center" wrapText="1"/>
    </xf>
    <xf numFmtId="0" fontId="5" fillId="0" borderId="1" xfId="0" applyFont="1" applyBorder="1" applyAlignment="1">
      <alignment horizontal="left" vertical="center" wrapText="1"/>
    </xf>
    <xf numFmtId="0" fontId="6" fillId="0" borderId="0" xfId="0" applyFont="1" applyBorder="1" applyAlignment="1">
      <alignment horizontal="center" vertical="center" wrapText="1"/>
    </xf>
    <xf numFmtId="0" fontId="10" fillId="0" borderId="1" xfId="0" applyFont="1" applyBorder="1" applyAlignment="1">
      <alignment horizontal="center" vertical="center" wrapText="1"/>
    </xf>
    <xf numFmtId="0" fontId="7" fillId="2" borderId="0" xfId="0" applyFont="1" applyFill="1" applyAlignment="1">
      <alignment horizontal="center" vertical="center" wrapText="1"/>
    </xf>
    <xf numFmtId="0" fontId="4"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9"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vertical="center" wrapText="1"/>
    </xf>
    <xf numFmtId="0" fontId="9" fillId="0" borderId="1" xfId="0" applyFont="1" applyBorder="1" applyAlignment="1">
      <alignment horizontal="center" vertical="center" wrapText="1"/>
    </xf>
    <xf numFmtId="0" fontId="5" fillId="0" borderId="1" xfId="0" applyFont="1" applyBorder="1" applyAlignment="1">
      <alignment vertical="center" wrapText="1"/>
    </xf>
    <xf numFmtId="0" fontId="10" fillId="0" borderId="1" xfId="0" applyFont="1" applyBorder="1" applyAlignment="1">
      <alignment horizontal="left" vertical="center" wrapText="1"/>
    </xf>
    <xf numFmtId="0" fontId="8" fillId="0" borderId="8" xfId="0" applyFont="1" applyBorder="1" applyAlignment="1">
      <alignment horizontal="left" vertical="center" wrapText="1"/>
    </xf>
    <xf numFmtId="0" fontId="6" fillId="0" borderId="8" xfId="0" applyFont="1" applyBorder="1" applyAlignment="1">
      <alignment vertical="center" wrapText="1"/>
    </xf>
    <xf numFmtId="0" fontId="10" fillId="0" borderId="0" xfId="0" applyFont="1" applyFill="1" applyAlignment="1">
      <alignment horizontal="center" wrapText="1"/>
    </xf>
    <xf numFmtId="0" fontId="8"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0" fontId="7" fillId="3" borderId="1" xfId="0" applyFont="1" applyFill="1" applyBorder="1" applyAlignment="1">
      <alignment horizontal="left" vertical="center" wrapText="1"/>
    </xf>
    <xf numFmtId="0" fontId="10" fillId="3" borderId="1" xfId="0" applyFont="1" applyFill="1" applyBorder="1" applyAlignment="1">
      <alignment horizontal="center" vertical="center" wrapText="1"/>
    </xf>
    <xf numFmtId="0" fontId="10" fillId="0" borderId="1" xfId="0" applyFont="1" applyBorder="1" applyAlignment="1">
      <alignment vertical="center" wrapText="1"/>
    </xf>
    <xf numFmtId="0" fontId="5" fillId="9" borderId="1" xfId="0" applyFont="1" applyFill="1" applyBorder="1" applyAlignment="1">
      <alignment horizontal="left" vertical="center" wrapText="1"/>
    </xf>
    <xf numFmtId="0" fontId="9" fillId="9" borderId="1" xfId="0" applyFont="1" applyFill="1" applyBorder="1" applyAlignment="1">
      <alignment horizontal="center" vertical="center" wrapText="1"/>
    </xf>
    <xf numFmtId="0" fontId="10" fillId="9" borderId="1" xfId="0" applyFont="1" applyFill="1" applyBorder="1" applyAlignment="1">
      <alignment horizontal="left" vertical="center" wrapText="1"/>
    </xf>
    <xf numFmtId="0" fontId="10" fillId="9" borderId="1" xfId="0" applyFont="1" applyFill="1" applyBorder="1" applyAlignment="1">
      <alignment horizontal="center" vertical="center" wrapText="1"/>
    </xf>
    <xf numFmtId="0" fontId="6" fillId="9" borderId="1" xfId="0" applyFont="1" applyFill="1" applyBorder="1" applyAlignment="1">
      <alignment horizontal="center" vertical="center" wrapText="1"/>
    </xf>
    <xf numFmtId="3" fontId="6" fillId="9" borderId="1" xfId="0" applyNumberFormat="1" applyFont="1" applyFill="1" applyBorder="1" applyAlignment="1">
      <alignment horizontal="center" vertical="center" wrapText="1"/>
    </xf>
    <xf numFmtId="0" fontId="6" fillId="9" borderId="1" xfId="0" applyFont="1" applyFill="1" applyBorder="1" applyAlignment="1">
      <alignment vertical="center" wrapText="1"/>
    </xf>
    <xf numFmtId="0" fontId="8" fillId="9"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2" fontId="6" fillId="9"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0" fontId="7" fillId="4" borderId="0" xfId="0" applyFont="1" applyFill="1"/>
    <xf numFmtId="0" fontId="10" fillId="4" borderId="0" xfId="0" applyFont="1" applyFill="1"/>
    <xf numFmtId="0" fontId="10" fillId="4" borderId="0" xfId="0" applyFont="1" applyFill="1" applyAlignment="1">
      <alignment horizontal="left"/>
    </xf>
    <xf numFmtId="0" fontId="10" fillId="4" borderId="0" xfId="0" applyFont="1" applyFill="1" applyAlignment="1">
      <alignment horizontal="center" vertical="center"/>
    </xf>
    <xf numFmtId="0" fontId="0" fillId="4" borderId="0" xfId="0" applyFill="1"/>
    <xf numFmtId="2" fontId="2" fillId="0" borderId="0" xfId="1" applyNumberFormat="1" applyFill="1" applyAlignment="1">
      <alignment vertical="center"/>
    </xf>
    <xf numFmtId="0" fontId="8" fillId="0" borderId="3" xfId="0" applyFont="1" applyBorder="1" applyAlignment="1">
      <alignment horizontal="center" wrapText="1"/>
    </xf>
    <xf numFmtId="0" fontId="4" fillId="11" borderId="2" xfId="0" applyFont="1" applyFill="1" applyBorder="1" applyAlignment="1">
      <alignment horizontal="center" wrapText="1"/>
    </xf>
    <xf numFmtId="0" fontId="8" fillId="3" borderId="3" xfId="0" applyFont="1" applyFill="1" applyBorder="1" applyAlignment="1">
      <alignment horizontal="center" wrapText="1"/>
    </xf>
    <xf numFmtId="0" fontId="10" fillId="9" borderId="1" xfId="0" applyFont="1" applyFill="1" applyBorder="1" applyAlignment="1">
      <alignment vertical="center" wrapText="1"/>
    </xf>
    <xf numFmtId="164" fontId="6" fillId="9" borderId="1" xfId="0"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9" xfId="0" applyFont="1" applyBorder="1" applyAlignment="1">
      <alignment horizontal="left" vertical="center" wrapText="1"/>
    </xf>
    <xf numFmtId="0" fontId="2" fillId="0" borderId="0" xfId="1" applyAlignment="1">
      <alignment horizontal="left"/>
    </xf>
    <xf numFmtId="0" fontId="10" fillId="0" borderId="1" xfId="1" applyFont="1" applyBorder="1" applyAlignment="1">
      <alignment horizontal="center" vertical="center" wrapText="1"/>
    </xf>
    <xf numFmtId="0" fontId="10" fillId="9" borderId="1" xfId="1" applyFont="1" applyFill="1" applyBorder="1" applyAlignment="1">
      <alignment horizontal="center" vertical="center" wrapText="1"/>
    </xf>
    <xf numFmtId="0" fontId="10" fillId="9" borderId="1" xfId="1" applyFont="1" applyFill="1" applyBorder="1" applyAlignment="1">
      <alignment horizontal="left" vertical="center" wrapText="1"/>
    </xf>
    <xf numFmtId="0" fontId="8" fillId="0" borderId="0" xfId="0" applyFont="1" applyBorder="1" applyAlignment="1">
      <alignment horizontal="center" wrapText="1"/>
    </xf>
    <xf numFmtId="0" fontId="8" fillId="0" borderId="0" xfId="0" applyFont="1" applyBorder="1" applyAlignment="1">
      <alignment horizontal="center"/>
    </xf>
    <xf numFmtId="0" fontId="8" fillId="0" borderId="0" xfId="0" applyFont="1" applyFill="1" applyAlignment="1">
      <alignment horizontal="left" vertical="center"/>
    </xf>
    <xf numFmtId="0" fontId="8" fillId="0" borderId="0" xfId="0" applyFont="1" applyFill="1" applyAlignment="1">
      <alignment horizontal="left" vertical="center" wrapText="1"/>
    </xf>
    <xf numFmtId="164" fontId="6" fillId="0" borderId="1" xfId="0" applyNumberFormat="1" applyFont="1" applyFill="1" applyBorder="1" applyAlignment="1">
      <alignment horizontal="center" vertical="center" wrapText="1"/>
    </xf>
    <xf numFmtId="0" fontId="10" fillId="0" borderId="12" xfId="0" applyFont="1" applyBorder="1" applyAlignment="1">
      <alignment horizontal="left" vertical="center" wrapText="1"/>
    </xf>
    <xf numFmtId="0" fontId="8" fillId="8" borderId="13" xfId="0" applyFont="1" applyFill="1" applyBorder="1" applyAlignment="1">
      <alignment horizontal="left" vertical="top"/>
    </xf>
    <xf numFmtId="0" fontId="10" fillId="0" borderId="1" xfId="1" applyFont="1" applyFill="1" applyBorder="1" applyAlignment="1">
      <alignment horizontal="center" vertical="center" wrapText="1"/>
    </xf>
    <xf numFmtId="0" fontId="10" fillId="0" borderId="1" xfId="1" applyFont="1" applyBorder="1" applyAlignment="1">
      <alignment vertical="center" wrapText="1"/>
    </xf>
    <xf numFmtId="0" fontId="10" fillId="0" borderId="0" xfId="1" applyFont="1" applyFill="1" applyBorder="1" applyAlignment="1">
      <alignment horizontal="center" vertical="center" wrapText="1"/>
    </xf>
    <xf numFmtId="0" fontId="5" fillId="0" borderId="1" xfId="0" applyFont="1" applyFill="1" applyBorder="1" applyAlignment="1">
      <alignment horizontal="left" vertical="center" wrapText="1"/>
    </xf>
    <xf numFmtId="1" fontId="10" fillId="12" borderId="14" xfId="1" applyNumberFormat="1" applyFont="1" applyFill="1" applyBorder="1" applyAlignment="1">
      <alignment horizontal="center" vertical="center" wrapText="1"/>
    </xf>
    <xf numFmtId="164" fontId="10" fillId="12" borderId="14" xfId="1"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0" fillId="0" borderId="0" xfId="1" applyFont="1" applyFill="1" applyBorder="1" applyAlignment="1">
      <alignment vertical="center" wrapText="1"/>
    </xf>
    <xf numFmtId="0" fontId="2" fillId="0" borderId="0" xfId="1" applyFill="1"/>
    <xf numFmtId="0" fontId="10" fillId="9" borderId="1" xfId="1" applyFont="1" applyFill="1" applyBorder="1" applyAlignment="1">
      <alignment vertical="center" wrapText="1"/>
    </xf>
    <xf numFmtId="0" fontId="8" fillId="8" borderId="16" xfId="0" applyFont="1" applyFill="1" applyBorder="1" applyAlignment="1">
      <alignment horizontal="left" vertical="top"/>
    </xf>
    <xf numFmtId="164" fontId="10" fillId="0" borderId="1" xfId="0" applyNumberFormat="1" applyFont="1" applyBorder="1" applyAlignment="1">
      <alignment horizontal="center" vertical="center" wrapText="1"/>
    </xf>
    <xf numFmtId="1" fontId="10" fillId="0" borderId="1" xfId="0" applyNumberFormat="1" applyFont="1" applyBorder="1" applyAlignment="1">
      <alignment horizontal="center" vertical="center" wrapText="1"/>
    </xf>
    <xf numFmtId="0" fontId="8" fillId="0" borderId="3" xfId="0" applyFont="1" applyFill="1" applyBorder="1" applyAlignment="1">
      <alignment horizontal="center" wrapText="1"/>
    </xf>
    <xf numFmtId="0" fontId="10" fillId="0" borderId="1" xfId="1" applyFont="1" applyFill="1" applyBorder="1" applyAlignment="1">
      <alignment vertical="center" wrapText="1"/>
    </xf>
    <xf numFmtId="1" fontId="10" fillId="0" borderId="1" xfId="1" applyNumberFormat="1" applyFont="1" applyFill="1" applyBorder="1" applyAlignment="1">
      <alignment vertical="center" wrapText="1"/>
    </xf>
    <xf numFmtId="164" fontId="10" fillId="0" borderId="1" xfId="1" applyNumberFormat="1" applyFont="1" applyFill="1" applyBorder="1" applyAlignment="1">
      <alignment horizontal="center" vertical="center" wrapText="1"/>
    </xf>
    <xf numFmtId="164" fontId="10" fillId="0" borderId="1" xfId="1" applyNumberFormat="1" applyFont="1" applyFill="1" applyBorder="1" applyAlignment="1">
      <alignment vertical="center" wrapText="1"/>
    </xf>
    <xf numFmtId="0" fontId="5" fillId="0" borderId="1" xfId="0" applyFont="1" applyFill="1" applyBorder="1" applyAlignment="1">
      <alignment vertical="center" wrapText="1"/>
    </xf>
    <xf numFmtId="0" fontId="10" fillId="0" borderId="1" xfId="1" applyFont="1" applyBorder="1" applyAlignment="1">
      <alignment horizontal="center" vertical="center" wrapText="1"/>
    </xf>
    <xf numFmtId="0" fontId="5" fillId="0" borderId="1" xfId="0" applyFont="1" applyBorder="1" applyAlignment="1">
      <alignment horizontal="left" vertical="center" wrapText="1"/>
    </xf>
    <xf numFmtId="0" fontId="9" fillId="0" borderId="9" xfId="0" applyFont="1" applyBorder="1" applyAlignment="1">
      <alignment horizontal="center" vertical="center" wrapText="1"/>
    </xf>
    <xf numFmtId="0" fontId="5" fillId="9" borderId="9" xfId="0" applyFont="1" applyFill="1" applyBorder="1" applyAlignment="1">
      <alignment horizontal="left" vertical="center" wrapText="1"/>
    </xf>
    <xf numFmtId="0" fontId="9"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164" fontId="10" fillId="3" borderId="1" xfId="0" applyNumberFormat="1" applyFont="1" applyFill="1" applyBorder="1" applyAlignment="1">
      <alignment horizontal="center" vertical="center" wrapText="1"/>
    </xf>
    <xf numFmtId="0" fontId="2" fillId="0" borderId="0" xfId="1" applyAlignment="1">
      <alignment vertical="center"/>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5" fillId="0" borderId="0" xfId="0" applyFont="1" applyFill="1" applyBorder="1" applyAlignment="1">
      <alignment horizontal="left" vertical="center" wrapText="1"/>
    </xf>
    <xf numFmtId="164" fontId="10" fillId="0" borderId="0" xfId="1" applyNumberFormat="1" applyFont="1" applyFill="1" applyBorder="1" applyAlignment="1">
      <alignment vertical="center" wrapText="1"/>
    </xf>
    <xf numFmtId="0" fontId="5" fillId="14" borderId="0" xfId="0" applyFont="1" applyFill="1" applyBorder="1" applyAlignment="1">
      <alignment vertical="center" wrapText="1"/>
    </xf>
    <xf numFmtId="0" fontId="5" fillId="14" borderId="18" xfId="0" applyFont="1" applyFill="1" applyBorder="1" applyAlignment="1">
      <alignment vertical="center" wrapText="1"/>
    </xf>
    <xf numFmtId="0" fontId="5" fillId="14" borderId="19" xfId="0" applyFont="1" applyFill="1" applyBorder="1" applyAlignment="1">
      <alignment vertical="center" wrapText="1"/>
    </xf>
    <xf numFmtId="0" fontId="5" fillId="14" borderId="20" xfId="0" applyFont="1" applyFill="1" applyBorder="1" applyAlignment="1">
      <alignment vertical="center" wrapText="1"/>
    </xf>
    <xf numFmtId="0" fontId="5" fillId="14" borderId="21" xfId="0" applyFont="1" applyFill="1" applyBorder="1" applyAlignment="1">
      <alignment vertical="center" wrapText="1"/>
    </xf>
    <xf numFmtId="0" fontId="5" fillId="14" borderId="22" xfId="0" applyFont="1" applyFill="1" applyBorder="1" applyAlignment="1">
      <alignment vertical="center" wrapText="1"/>
    </xf>
    <xf numFmtId="0" fontId="5" fillId="14" borderId="23" xfId="0" applyFont="1" applyFill="1" applyBorder="1" applyAlignment="1">
      <alignment vertical="center" wrapText="1"/>
    </xf>
    <xf numFmtId="0" fontId="5" fillId="14" borderId="24" xfId="0" applyFont="1" applyFill="1" applyBorder="1" applyAlignment="1">
      <alignment vertical="center" wrapText="1"/>
    </xf>
    <xf numFmtId="0" fontId="5" fillId="14" borderId="0" xfId="0" applyFont="1" applyFill="1" applyBorder="1" applyAlignment="1">
      <alignment horizontal="right" vertical="center" wrapText="1"/>
    </xf>
    <xf numFmtId="0" fontId="1" fillId="2" borderId="0" xfId="0" applyFont="1" applyFill="1" applyAlignment="1">
      <alignment wrapText="1"/>
    </xf>
    <xf numFmtId="0" fontId="0" fillId="0" borderId="0" xfId="0" applyAlignment="1">
      <alignment wrapText="1"/>
    </xf>
    <xf numFmtId="0" fontId="7" fillId="4" borderId="0" xfId="0" applyFont="1" applyFill="1" applyAlignment="1">
      <alignment wrapText="1"/>
    </xf>
    <xf numFmtId="0" fontId="10" fillId="4" borderId="0" xfId="0" applyFont="1" applyFill="1" applyAlignment="1">
      <alignment wrapText="1"/>
    </xf>
    <xf numFmtId="0" fontId="10" fillId="4" borderId="0" xfId="0" applyFont="1" applyFill="1" applyAlignment="1">
      <alignment horizontal="left" wrapText="1"/>
    </xf>
    <xf numFmtId="0" fontId="10" fillId="4" borderId="0" xfId="0" applyFont="1" applyFill="1" applyAlignment="1">
      <alignment horizontal="center" vertical="center" wrapText="1"/>
    </xf>
    <xf numFmtId="0" fontId="0" fillId="4" borderId="0" xfId="0" applyFill="1" applyAlignment="1">
      <alignment wrapText="1"/>
    </xf>
    <xf numFmtId="0" fontId="0" fillId="0" borderId="0" xfId="0" applyFill="1" applyAlignment="1">
      <alignment vertical="center" wrapText="1"/>
    </xf>
    <xf numFmtId="0" fontId="2" fillId="0" borderId="0" xfId="1" applyFill="1" applyAlignment="1">
      <alignment vertical="center" wrapText="1"/>
    </xf>
    <xf numFmtId="0" fontId="2" fillId="0" borderId="0" xfId="1" applyAlignment="1">
      <alignment wrapText="1"/>
    </xf>
    <xf numFmtId="0" fontId="2" fillId="0" borderId="0" xfId="1" applyFill="1" applyAlignment="1">
      <alignment wrapText="1"/>
    </xf>
    <xf numFmtId="0" fontId="8" fillId="8" borderId="13" xfId="0" applyFont="1" applyFill="1" applyBorder="1" applyAlignment="1">
      <alignment horizontal="left" vertical="top" wrapText="1"/>
    </xf>
    <xf numFmtId="0" fontId="8" fillId="10" borderId="3" xfId="0" applyFont="1" applyFill="1" applyBorder="1" applyAlignment="1">
      <alignment horizontal="left" vertical="top" wrapText="1"/>
    </xf>
    <xf numFmtId="2" fontId="2" fillId="0" borderId="0" xfId="1" applyNumberFormat="1" applyFill="1" applyAlignment="1">
      <alignment vertical="center" wrapText="1"/>
    </xf>
    <xf numFmtId="0" fontId="2" fillId="0" borderId="0" xfId="1" applyAlignment="1">
      <alignment vertical="center" wrapText="1"/>
    </xf>
    <xf numFmtId="0" fontId="5" fillId="15" borderId="0" xfId="0" applyFont="1" applyFill="1" applyBorder="1" applyAlignment="1">
      <alignment horizontal="center" vertical="center" wrapText="1"/>
    </xf>
    <xf numFmtId="0" fontId="5" fillId="16" borderId="0" xfId="0" applyFont="1" applyFill="1" applyBorder="1" applyAlignment="1">
      <alignment horizontal="center" vertical="center" wrapText="1"/>
    </xf>
    <xf numFmtId="1" fontId="5" fillId="16" borderId="0" xfId="0" applyNumberFormat="1" applyFont="1" applyFill="1" applyBorder="1" applyAlignment="1">
      <alignment horizontal="center" vertical="center" wrapText="1"/>
    </xf>
    <xf numFmtId="0" fontId="5" fillId="13" borderId="0" xfId="0" applyFont="1" applyFill="1" applyBorder="1" applyAlignment="1">
      <alignment horizontal="center" vertical="center" wrapText="1"/>
    </xf>
    <xf numFmtId="0" fontId="14" fillId="14" borderId="20" xfId="0" applyFont="1" applyFill="1" applyBorder="1" applyAlignment="1">
      <alignment horizontal="left" vertical="center" wrapText="1"/>
    </xf>
    <xf numFmtId="0" fontId="14" fillId="14" borderId="0" xfId="0" applyFont="1" applyFill="1" applyBorder="1" applyAlignment="1">
      <alignment horizontal="left" vertical="center" wrapText="1"/>
    </xf>
    <xf numFmtId="0" fontId="14" fillId="14" borderId="0" xfId="0" applyFont="1" applyFill="1" applyBorder="1" applyAlignment="1">
      <alignment horizontal="center" vertical="center" wrapText="1"/>
    </xf>
    <xf numFmtId="1" fontId="5" fillId="13" borderId="0" xfId="0" applyNumberFormat="1" applyFont="1" applyFill="1" applyBorder="1" applyAlignment="1">
      <alignment horizontal="center" vertical="center" wrapText="1"/>
    </xf>
    <xf numFmtId="0" fontId="7" fillId="2" borderId="0" xfId="0" applyFont="1" applyFill="1"/>
    <xf numFmtId="0" fontId="0" fillId="18" borderId="30" xfId="0" applyFill="1" applyBorder="1"/>
    <xf numFmtId="0" fontId="0" fillId="18" borderId="0" xfId="0" applyFill="1" applyBorder="1"/>
    <xf numFmtId="0" fontId="0" fillId="18" borderId="31" xfId="0" applyFill="1" applyBorder="1"/>
    <xf numFmtId="0" fontId="0" fillId="18" borderId="25" xfId="0" applyFill="1" applyBorder="1"/>
    <xf numFmtId="0" fontId="0" fillId="18" borderId="26" xfId="0" applyFill="1" applyBorder="1"/>
    <xf numFmtId="0" fontId="0" fillId="18" borderId="32" xfId="0" applyFill="1" applyBorder="1"/>
    <xf numFmtId="0" fontId="0" fillId="17" borderId="30" xfId="0" applyFill="1" applyBorder="1"/>
    <xf numFmtId="0" fontId="0" fillId="17" borderId="0" xfId="0" applyFill="1" applyBorder="1"/>
    <xf numFmtId="0" fontId="0" fillId="17" borderId="31" xfId="0" applyFill="1" applyBorder="1"/>
    <xf numFmtId="0" fontId="0" fillId="17" borderId="25" xfId="0" applyFill="1" applyBorder="1"/>
    <xf numFmtId="0" fontId="0" fillId="17" borderId="26" xfId="0" applyFill="1" applyBorder="1"/>
    <xf numFmtId="0" fontId="0" fillId="17" borderId="32" xfId="0" applyFill="1" applyBorder="1"/>
    <xf numFmtId="0" fontId="0" fillId="20" borderId="30" xfId="0" applyFill="1" applyBorder="1"/>
    <xf numFmtId="0" fontId="0" fillId="20" borderId="0" xfId="0" applyFill="1" applyBorder="1"/>
    <xf numFmtId="0" fontId="0" fillId="20" borderId="31" xfId="0" applyFill="1" applyBorder="1"/>
    <xf numFmtId="0" fontId="0" fillId="20" borderId="25" xfId="0" applyFill="1" applyBorder="1"/>
    <xf numFmtId="0" fontId="0" fillId="20" borderId="26" xfId="0" applyFill="1" applyBorder="1"/>
    <xf numFmtId="0" fontId="0" fillId="20" borderId="32" xfId="0" applyFill="1" applyBorder="1"/>
    <xf numFmtId="0" fontId="0" fillId="13" borderId="30" xfId="0" applyFill="1" applyBorder="1"/>
    <xf numFmtId="0" fontId="0" fillId="13" borderId="0" xfId="0" applyFill="1" applyBorder="1"/>
    <xf numFmtId="0" fontId="0" fillId="13" borderId="31" xfId="0" applyFill="1" applyBorder="1"/>
    <xf numFmtId="0" fontId="0" fillId="13" borderId="25" xfId="0" applyFill="1" applyBorder="1"/>
    <xf numFmtId="0" fontId="0" fillId="13" borderId="26" xfId="0" applyFill="1" applyBorder="1"/>
    <xf numFmtId="0" fontId="0" fillId="13" borderId="32" xfId="0" applyFill="1" applyBorder="1"/>
    <xf numFmtId="0" fontId="0" fillId="19" borderId="30" xfId="0" applyFill="1" applyBorder="1"/>
    <xf numFmtId="0" fontId="0" fillId="19" borderId="0" xfId="0" applyFill="1" applyBorder="1"/>
    <xf numFmtId="0" fontId="0" fillId="19" borderId="31" xfId="0" applyFill="1" applyBorder="1"/>
    <xf numFmtId="0" fontId="0" fillId="19" borderId="25" xfId="0" applyFill="1" applyBorder="1"/>
    <xf numFmtId="0" fontId="0" fillId="19" borderId="26" xfId="0" applyFill="1" applyBorder="1"/>
    <xf numFmtId="0" fontId="0" fillId="19" borderId="32" xfId="0" applyFill="1" applyBorder="1"/>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0" fillId="14" borderId="30" xfId="0" applyFill="1" applyBorder="1"/>
    <xf numFmtId="0" fontId="0" fillId="14" borderId="0" xfId="0" applyFill="1" applyBorder="1"/>
    <xf numFmtId="0" fontId="0" fillId="14" borderId="31" xfId="0" applyFill="1" applyBorder="1"/>
    <xf numFmtId="0" fontId="0" fillId="14" borderId="25" xfId="0" applyFill="1" applyBorder="1"/>
    <xf numFmtId="0" fontId="0" fillId="14" borderId="26" xfId="0" applyFill="1" applyBorder="1"/>
    <xf numFmtId="0" fontId="0" fillId="14" borderId="32" xfId="0" applyFill="1" applyBorder="1"/>
    <xf numFmtId="0" fontId="0" fillId="14" borderId="0" xfId="0" applyFill="1"/>
    <xf numFmtId="0" fontId="16" fillId="0" borderId="0" xfId="3"/>
    <xf numFmtId="0" fontId="16" fillId="0" borderId="0" xfId="3" applyAlignment="1">
      <alignment horizontal="left"/>
    </xf>
    <xf numFmtId="0" fontId="16" fillId="0" borderId="0" xfId="3" applyAlignment="1">
      <alignment horizontal="right"/>
    </xf>
    <xf numFmtId="0" fontId="17" fillId="0" borderId="0" xfId="3" applyFont="1" applyAlignment="1">
      <alignment horizontal="center"/>
    </xf>
    <xf numFmtId="0" fontId="17" fillId="0" borderId="10" xfId="3" applyFont="1" applyBorder="1" applyAlignment="1">
      <alignment horizontal="left"/>
    </xf>
    <xf numFmtId="0" fontId="17" fillId="0" borderId="0" xfId="3" applyFont="1" applyAlignment="1">
      <alignment horizontal="left"/>
    </xf>
    <xf numFmtId="0" fontId="17" fillId="0" borderId="0" xfId="3" applyFont="1"/>
    <xf numFmtId="3" fontId="17" fillId="22" borderId="0" xfId="3" applyNumberFormat="1" applyFont="1" applyFill="1" applyAlignment="1">
      <alignment horizontal="right"/>
    </xf>
    <xf numFmtId="0" fontId="16" fillId="0" borderId="34" xfId="3" applyBorder="1" applyAlignment="1">
      <alignment horizontal="left"/>
    </xf>
    <xf numFmtId="0" fontId="16" fillId="0" borderId="10" xfId="3" applyBorder="1" applyAlignment="1">
      <alignment horizontal="left"/>
    </xf>
    <xf numFmtId="3" fontId="16" fillId="22" borderId="0" xfId="3" applyNumberFormat="1" applyFill="1" applyAlignment="1">
      <alignment horizontal="right"/>
    </xf>
    <xf numFmtId="0" fontId="18" fillId="0" borderId="0" xfId="3" applyFont="1" applyAlignment="1">
      <alignment horizontal="left"/>
    </xf>
    <xf numFmtId="0" fontId="16" fillId="22" borderId="0" xfId="3" applyFill="1" applyAlignment="1">
      <alignment horizontal="right"/>
    </xf>
    <xf numFmtId="0" fontId="17" fillId="0" borderId="35" xfId="3" applyFont="1" applyBorder="1" applyAlignment="1">
      <alignment horizontal="left"/>
    </xf>
    <xf numFmtId="0" fontId="17" fillId="0" borderId="36" xfId="3" applyFont="1" applyBorder="1" applyAlignment="1">
      <alignment horizontal="left"/>
    </xf>
    <xf numFmtId="0" fontId="17" fillId="0" borderId="36" xfId="3" applyFont="1" applyBorder="1"/>
    <xf numFmtId="0" fontId="16" fillId="0" borderId="36" xfId="3" applyBorder="1"/>
    <xf numFmtId="1" fontId="17" fillId="22" borderId="36" xfId="3" applyNumberFormat="1" applyFont="1" applyFill="1" applyBorder="1" applyAlignment="1">
      <alignment horizontal="right"/>
    </xf>
    <xf numFmtId="0" fontId="17" fillId="0" borderId="16" xfId="3" applyFont="1" applyBorder="1" applyAlignment="1">
      <alignment horizontal="left"/>
    </xf>
    <xf numFmtId="0" fontId="17" fillId="0" borderId="10" xfId="3" applyFont="1" applyBorder="1" applyAlignment="1">
      <alignment horizontal="center"/>
    </xf>
    <xf numFmtId="0" fontId="17" fillId="0" borderId="34" xfId="3" applyFont="1" applyBorder="1" applyAlignment="1">
      <alignment horizontal="center"/>
    </xf>
    <xf numFmtId="0" fontId="0" fillId="0" borderId="0" xfId="0" applyAlignment="1">
      <alignment horizontal="left" vertical="center"/>
    </xf>
    <xf numFmtId="0" fontId="16" fillId="23" borderId="0" xfId="3" applyFill="1" applyAlignment="1">
      <alignment horizontal="right"/>
    </xf>
    <xf numFmtId="1" fontId="16" fillId="22" borderId="0" xfId="3" applyNumberFormat="1" applyFill="1" applyAlignment="1">
      <alignment horizontal="right"/>
    </xf>
    <xf numFmtId="0" fontId="18" fillId="23" borderId="0" xfId="3" applyFont="1" applyFill="1" applyAlignment="1">
      <alignment horizontal="right"/>
    </xf>
    <xf numFmtId="0" fontId="16" fillId="0" borderId="36" xfId="3" applyBorder="1" applyAlignment="1">
      <alignment horizontal="left"/>
    </xf>
    <xf numFmtId="0" fontId="16" fillId="0" borderId="16" xfId="3" applyBorder="1" applyAlignment="1">
      <alignment horizontal="left"/>
    </xf>
    <xf numFmtId="164" fontId="17" fillId="24" borderId="0" xfId="3" applyNumberFormat="1" applyFont="1" applyFill="1" applyAlignment="1">
      <alignment horizontal="center"/>
    </xf>
    <xf numFmtId="164" fontId="16" fillId="0" borderId="0" xfId="3" applyNumberFormat="1"/>
    <xf numFmtId="0" fontId="10" fillId="0" borderId="1" xfId="1" applyFont="1" applyBorder="1" applyAlignment="1">
      <alignment horizontal="center" vertical="center" wrapText="1"/>
    </xf>
    <xf numFmtId="1" fontId="10" fillId="0" borderId="1" xfId="1" applyNumberFormat="1" applyFont="1" applyBorder="1" applyAlignment="1">
      <alignment horizontal="center" vertical="center" wrapText="1"/>
    </xf>
    <xf numFmtId="1" fontId="10" fillId="0" borderId="14" xfId="1" applyNumberFormat="1" applyFont="1" applyBorder="1" applyAlignment="1">
      <alignment horizontal="center" vertical="center" wrapText="1"/>
    </xf>
    <xf numFmtId="0" fontId="10" fillId="0" borderId="14" xfId="1" applyFont="1" applyBorder="1" applyAlignment="1">
      <alignment horizontal="center" vertical="center" wrapText="1"/>
    </xf>
    <xf numFmtId="0" fontId="10" fillId="0" borderId="14" xfId="1" applyFont="1" applyFill="1" applyBorder="1" applyAlignment="1">
      <alignment horizontal="center" vertical="center" wrapText="1"/>
    </xf>
    <xf numFmtId="164" fontId="10" fillId="0" borderId="14" xfId="1" applyNumberFormat="1" applyFont="1" applyBorder="1" applyAlignment="1">
      <alignment horizontal="center" vertical="center" wrapText="1"/>
    </xf>
    <xf numFmtId="0" fontId="9" fillId="0" borderId="1" xfId="0" applyFont="1" applyBorder="1" applyAlignment="1">
      <alignment horizontal="center" vertical="center" wrapText="1"/>
    </xf>
    <xf numFmtId="1" fontId="10" fillId="0" borderId="14" xfId="1" applyNumberFormat="1" applyFont="1" applyBorder="1" applyAlignment="1">
      <alignment horizontal="center" vertical="center" wrapText="1"/>
    </xf>
    <xf numFmtId="0" fontId="10" fillId="0" borderId="14" xfId="1" applyFont="1" applyBorder="1" applyAlignment="1">
      <alignment horizontal="center" vertical="center" wrapText="1"/>
    </xf>
    <xf numFmtId="0" fontId="5" fillId="0" borderId="1" xfId="0" applyFont="1" applyBorder="1" applyAlignment="1">
      <alignment horizontal="left" vertical="center" wrapText="1"/>
    </xf>
    <xf numFmtId="0" fontId="10" fillId="9" borderId="14" xfId="1" applyFont="1" applyFill="1" applyBorder="1" applyAlignment="1">
      <alignment horizontal="center" vertical="center" wrapText="1"/>
    </xf>
    <xf numFmtId="0" fontId="10" fillId="0" borderId="1" xfId="1" applyFont="1" applyBorder="1" applyAlignment="1">
      <alignment horizontal="center" vertical="center" wrapText="1"/>
    </xf>
    <xf numFmtId="0" fontId="10" fillId="0" borderId="14" xfId="1" applyFont="1" applyFill="1" applyBorder="1" applyAlignment="1">
      <alignment horizontal="center" vertical="center" wrapText="1"/>
    </xf>
    <xf numFmtId="164" fontId="10" fillId="0" borderId="14" xfId="1" applyNumberFormat="1" applyFont="1" applyFill="1" applyBorder="1" applyAlignment="1">
      <alignment horizontal="center" vertical="center" wrapText="1"/>
    </xf>
    <xf numFmtId="1" fontId="10" fillId="0" borderId="14" xfId="1" applyNumberFormat="1" applyFont="1" applyFill="1" applyBorder="1" applyAlignment="1">
      <alignment horizontal="center" vertical="center" wrapText="1"/>
    </xf>
    <xf numFmtId="0" fontId="7" fillId="0" borderId="1" xfId="1" applyFont="1" applyBorder="1" applyAlignment="1">
      <alignment vertical="center" wrapText="1"/>
    </xf>
    <xf numFmtId="1" fontId="10" fillId="0" borderId="1" xfId="1" applyNumberFormat="1" applyFont="1" applyBorder="1" applyAlignment="1">
      <alignment vertical="center" wrapText="1"/>
    </xf>
    <xf numFmtId="0" fontId="2" fillId="0" borderId="1" xfId="1" applyBorder="1"/>
    <xf numFmtId="0" fontId="4"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8" fillId="8" borderId="13" xfId="0" applyFont="1" applyFill="1" applyBorder="1" applyAlignment="1">
      <alignment horizontal="center" vertical="top"/>
    </xf>
    <xf numFmtId="0" fontId="0" fillId="0" borderId="0" xfId="0" applyAlignment="1">
      <alignment vertical="center"/>
    </xf>
    <xf numFmtId="0" fontId="8" fillId="17" borderId="0" xfId="0" applyFont="1" applyFill="1" applyAlignment="1">
      <alignment horizontal="center" vertical="center" wrapText="1"/>
    </xf>
    <xf numFmtId="0" fontId="10" fillId="25" borderId="0" xfId="1" applyFont="1" applyFill="1" applyAlignment="1">
      <alignment horizontal="center" vertical="center" wrapText="1"/>
    </xf>
    <xf numFmtId="0" fontId="9" fillId="8" borderId="13" xfId="0" applyFont="1" applyFill="1" applyBorder="1" applyAlignment="1">
      <alignment horizontal="center" vertical="top" wrapText="1"/>
    </xf>
    <xf numFmtId="0" fontId="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9" fillId="8" borderId="13" xfId="0" applyFont="1" applyFill="1" applyBorder="1" applyAlignment="1">
      <alignment horizontal="center" vertical="top"/>
    </xf>
    <xf numFmtId="3" fontId="6" fillId="0" borderId="14" xfId="0" applyNumberFormat="1" applyFont="1" applyFill="1" applyBorder="1" applyAlignment="1">
      <alignment horizontal="center" vertical="center" wrapText="1"/>
    </xf>
    <xf numFmtId="0" fontId="8" fillId="8" borderId="4" xfId="0" applyFont="1" applyFill="1" applyBorder="1" applyAlignment="1">
      <alignment horizontal="left" vertical="top"/>
    </xf>
    <xf numFmtId="0" fontId="8" fillId="8" borderId="4" xfId="0" applyFont="1" applyFill="1" applyBorder="1" applyAlignment="1">
      <alignment horizontal="center" vertical="top"/>
    </xf>
    <xf numFmtId="0" fontId="6" fillId="0" borderId="14" xfId="0" applyFont="1" applyFill="1" applyBorder="1" applyAlignment="1">
      <alignment horizontal="center" vertical="center" wrapText="1"/>
    </xf>
    <xf numFmtId="3" fontId="6" fillId="9" borderId="14" xfId="0" applyNumberFormat="1" applyFont="1" applyFill="1" applyBorder="1" applyAlignment="1">
      <alignment horizontal="center" vertical="center" wrapText="1"/>
    </xf>
    <xf numFmtId="2" fontId="6" fillId="9" borderId="14"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4" xfId="0" applyFont="1" applyFill="1" applyBorder="1" applyAlignment="1">
      <alignment horizontal="center" vertical="center" wrapText="1"/>
    </xf>
    <xf numFmtId="2" fontId="6" fillId="9" borderId="1" xfId="0" applyNumberFormat="1" applyFont="1" applyFill="1" applyBorder="1" applyAlignment="1">
      <alignment horizontal="center" vertical="center" wrapText="1"/>
    </xf>
    <xf numFmtId="0" fontId="6" fillId="9" borderId="1" xfId="0" applyFont="1" applyFill="1" applyBorder="1" applyAlignment="1">
      <alignment horizontal="center" vertical="center" wrapText="1"/>
    </xf>
    <xf numFmtId="0" fontId="10" fillId="0" borderId="1" xfId="1" applyFont="1" applyBorder="1" applyAlignment="1">
      <alignment horizontal="center" vertical="center" wrapText="1"/>
    </xf>
    <xf numFmtId="0" fontId="7" fillId="0" borderId="1" xfId="1" applyFont="1" applyBorder="1" applyAlignment="1">
      <alignment horizontal="center" vertical="center" wrapText="1"/>
    </xf>
    <xf numFmtId="1" fontId="6" fillId="3" borderId="1" xfId="0" applyNumberFormat="1" applyFont="1" applyFill="1" applyBorder="1" applyAlignment="1">
      <alignment horizontal="center" vertical="center" wrapText="1"/>
    </xf>
    <xf numFmtId="0" fontId="8" fillId="0" borderId="0" xfId="0" applyFont="1" applyAlignment="1">
      <alignment horizontal="left" vertical="center" wrapText="1"/>
    </xf>
    <xf numFmtId="0" fontId="12" fillId="5" borderId="14" xfId="0" applyFont="1" applyFill="1" applyBorder="1" applyAlignment="1">
      <alignment horizontal="center" vertical="center" wrapText="1"/>
    </xf>
    <xf numFmtId="0" fontId="12" fillId="5" borderId="15"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10" fillId="0" borderId="9" xfId="1" applyFont="1" applyBorder="1" applyAlignment="1">
      <alignment horizontal="center" vertical="center" wrapText="1"/>
    </xf>
    <xf numFmtId="0" fontId="10" fillId="0" borderId="8" xfId="1" applyFont="1" applyBorder="1" applyAlignment="1">
      <alignment horizontal="center" vertical="center" wrapText="1"/>
    </xf>
    <xf numFmtId="0" fontId="4" fillId="0" borderId="1" xfId="0" applyFont="1" applyFill="1" applyBorder="1" applyAlignment="1">
      <alignment horizontal="center" vertical="center" wrapText="1"/>
    </xf>
    <xf numFmtId="0" fontId="4" fillId="11" borderId="1" xfId="0" applyFont="1" applyFill="1" applyBorder="1" applyAlignment="1">
      <alignment horizontal="center"/>
    </xf>
    <xf numFmtId="0" fontId="8" fillId="3" borderId="1" xfId="0" applyFont="1" applyFill="1" applyBorder="1" applyAlignment="1">
      <alignment horizontal="center"/>
    </xf>
    <xf numFmtId="0" fontId="8" fillId="0" borderId="1" xfId="0" applyFont="1" applyBorder="1" applyAlignment="1">
      <alignment horizontal="center"/>
    </xf>
    <xf numFmtId="0" fontId="10" fillId="9" borderId="14" xfId="1" applyFont="1" applyFill="1" applyBorder="1" applyAlignment="1">
      <alignment horizontal="center" vertical="center" wrapText="1"/>
    </xf>
    <xf numFmtId="0" fontId="10" fillId="9" borderId="12" xfId="1" applyFont="1" applyFill="1" applyBorder="1" applyAlignment="1">
      <alignment horizontal="center" vertical="center" wrapText="1"/>
    </xf>
    <xf numFmtId="0" fontId="5" fillId="0" borderId="1" xfId="0" applyFont="1" applyBorder="1" applyAlignment="1">
      <alignment horizontal="left" vertical="center" wrapText="1"/>
    </xf>
    <xf numFmtId="0" fontId="11" fillId="6" borderId="14"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5" fillId="9" borderId="9" xfId="0" applyFont="1" applyFill="1" applyBorder="1" applyAlignment="1">
      <alignment horizontal="left" vertical="center" wrapText="1"/>
    </xf>
    <xf numFmtId="0" fontId="5" fillId="9" borderId="8" xfId="0" applyFont="1" applyFill="1" applyBorder="1" applyAlignment="1">
      <alignment horizontal="left" vertical="center" wrapText="1"/>
    </xf>
    <xf numFmtId="0" fontId="5" fillId="0" borderId="11" xfId="0" applyFont="1" applyBorder="1" applyAlignment="1">
      <alignment horizontal="left"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 xfId="0" applyFont="1" applyBorder="1" applyAlignment="1">
      <alignment horizontal="center" vertical="center" wrapText="1"/>
    </xf>
    <xf numFmtId="0" fontId="11" fillId="7" borderId="2"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4" fillId="14" borderId="17" xfId="0" applyFont="1" applyFill="1" applyBorder="1" applyAlignment="1">
      <alignment horizontal="left" vertical="center" wrapText="1"/>
    </xf>
    <xf numFmtId="0" fontId="14" fillId="14" borderId="18" xfId="0" applyFont="1" applyFill="1" applyBorder="1" applyAlignment="1">
      <alignment horizontal="left" vertical="center" wrapText="1"/>
    </xf>
    <xf numFmtId="0" fontId="14" fillId="14" borderId="20" xfId="0" applyFont="1" applyFill="1" applyBorder="1" applyAlignment="1">
      <alignment horizontal="left" vertical="center" wrapText="1"/>
    </xf>
    <xf numFmtId="0" fontId="14" fillId="14" borderId="0" xfId="0" applyFont="1" applyFill="1" applyBorder="1" applyAlignment="1">
      <alignment horizontal="left" vertical="center" wrapText="1"/>
    </xf>
    <xf numFmtId="0" fontId="5" fillId="14" borderId="21" xfId="0" applyFont="1" applyFill="1" applyBorder="1" applyAlignment="1">
      <alignment horizontal="left" vertical="center" wrapText="1"/>
    </xf>
    <xf numFmtId="1" fontId="6" fillId="3" borderId="1" xfId="0" applyNumberFormat="1" applyFont="1" applyFill="1" applyBorder="1" applyAlignment="1">
      <alignment horizontal="center" vertical="center" wrapText="1"/>
    </xf>
    <xf numFmtId="0" fontId="4" fillId="11" borderId="1" xfId="0" applyFont="1" applyFill="1" applyBorder="1" applyAlignment="1">
      <alignment horizontal="center" wrapText="1"/>
    </xf>
    <xf numFmtId="0" fontId="8" fillId="0" borderId="1" xfId="0" applyFont="1" applyFill="1" applyBorder="1" applyAlignment="1">
      <alignment horizontal="center" wrapText="1"/>
    </xf>
    <xf numFmtId="0" fontId="8" fillId="3" borderId="1" xfId="0" applyFont="1" applyFill="1" applyBorder="1" applyAlignment="1">
      <alignment horizontal="center" wrapText="1"/>
    </xf>
    <xf numFmtId="0" fontId="8" fillId="0" borderId="1" xfId="0" applyFont="1" applyBorder="1" applyAlignment="1">
      <alignment horizontal="center" wrapText="1"/>
    </xf>
    <xf numFmtId="0" fontId="11" fillId="6" borderId="1" xfId="0"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0" fillId="0" borderId="12" xfId="1"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8" fillId="0" borderId="1" xfId="0" applyFont="1" applyFill="1" applyBorder="1" applyAlignment="1">
      <alignment horizontal="center"/>
    </xf>
    <xf numFmtId="0" fontId="15" fillId="17" borderId="27" xfId="0" applyFont="1" applyFill="1" applyBorder="1" applyAlignment="1">
      <alignment horizontal="center"/>
    </xf>
    <xf numFmtId="0" fontId="15" fillId="17" borderId="28" xfId="0" applyFont="1" applyFill="1" applyBorder="1" applyAlignment="1">
      <alignment horizontal="center"/>
    </xf>
    <xf numFmtId="0" fontId="15" fillId="17" borderId="29" xfId="0" applyFont="1" applyFill="1" applyBorder="1" applyAlignment="1">
      <alignment horizontal="center"/>
    </xf>
    <xf numFmtId="0" fontId="15" fillId="14" borderId="30" xfId="0" applyFont="1" applyFill="1" applyBorder="1" applyAlignment="1">
      <alignment horizontal="center"/>
    </xf>
    <xf numFmtId="0" fontId="15" fillId="14" borderId="0" xfId="0" applyFont="1" applyFill="1" applyBorder="1" applyAlignment="1">
      <alignment horizontal="center"/>
    </xf>
    <xf numFmtId="0" fontId="15" fillId="14" borderId="31" xfId="0" applyFont="1" applyFill="1" applyBorder="1" applyAlignment="1">
      <alignment horizontal="center"/>
    </xf>
    <xf numFmtId="0" fontId="15" fillId="20" borderId="27" xfId="0" applyFont="1" applyFill="1" applyBorder="1" applyAlignment="1">
      <alignment horizontal="center"/>
    </xf>
    <xf numFmtId="0" fontId="15" fillId="20" borderId="28" xfId="0" applyFont="1" applyFill="1" applyBorder="1" applyAlignment="1">
      <alignment horizontal="center"/>
    </xf>
    <xf numFmtId="0" fontId="15" fillId="20" borderId="29" xfId="0" applyFont="1" applyFill="1" applyBorder="1" applyAlignment="1">
      <alignment horizontal="center"/>
    </xf>
    <xf numFmtId="0" fontId="15" fillId="14" borderId="27" xfId="0" applyFont="1" applyFill="1" applyBorder="1" applyAlignment="1">
      <alignment horizontal="center"/>
    </xf>
    <xf numFmtId="0" fontId="0" fillId="14" borderId="28" xfId="0" applyFill="1" applyBorder="1" applyAlignment="1">
      <alignment horizontal="center"/>
    </xf>
    <xf numFmtId="0" fontId="0" fillId="14" borderId="29" xfId="0" applyFill="1" applyBorder="1" applyAlignment="1">
      <alignment horizontal="center"/>
    </xf>
    <xf numFmtId="0" fontId="15" fillId="19" borderId="27" xfId="0" applyFont="1" applyFill="1" applyBorder="1" applyAlignment="1">
      <alignment horizontal="center"/>
    </xf>
    <xf numFmtId="0" fontId="15" fillId="19" borderId="28" xfId="0" applyFont="1" applyFill="1" applyBorder="1" applyAlignment="1">
      <alignment horizontal="center"/>
    </xf>
    <xf numFmtId="0" fontId="15" fillId="19" borderId="29" xfId="0" applyFont="1" applyFill="1" applyBorder="1" applyAlignment="1">
      <alignment horizontal="center"/>
    </xf>
    <xf numFmtId="0" fontId="15" fillId="14" borderId="28" xfId="0" applyFont="1" applyFill="1" applyBorder="1" applyAlignment="1">
      <alignment horizontal="center"/>
    </xf>
    <xf numFmtId="0" fontId="15" fillId="14" borderId="29" xfId="0" applyFont="1" applyFill="1" applyBorder="1" applyAlignment="1">
      <alignment horizontal="center"/>
    </xf>
    <xf numFmtId="0" fontId="15" fillId="18" borderId="27" xfId="0" applyFont="1" applyFill="1" applyBorder="1" applyAlignment="1">
      <alignment horizontal="center"/>
    </xf>
    <xf numFmtId="0" fontId="15" fillId="18" borderId="28" xfId="0" applyFont="1" applyFill="1" applyBorder="1" applyAlignment="1">
      <alignment horizontal="center"/>
    </xf>
    <xf numFmtId="0" fontId="15" fillId="18" borderId="29" xfId="0" applyFont="1" applyFill="1" applyBorder="1" applyAlignment="1">
      <alignment horizontal="center"/>
    </xf>
    <xf numFmtId="0" fontId="15" fillId="13" borderId="27" xfId="0" applyFont="1" applyFill="1" applyBorder="1" applyAlignment="1">
      <alignment horizontal="center"/>
    </xf>
    <xf numFmtId="0" fontId="15" fillId="13" borderId="28" xfId="0" applyFont="1" applyFill="1" applyBorder="1" applyAlignment="1">
      <alignment horizontal="center"/>
    </xf>
    <xf numFmtId="0" fontId="15" fillId="13" borderId="29" xfId="0" applyFont="1" applyFill="1" applyBorder="1" applyAlignment="1">
      <alignment horizontal="center"/>
    </xf>
    <xf numFmtId="0" fontId="17" fillId="21" borderId="6" xfId="3" applyFont="1" applyFill="1" applyBorder="1" applyAlignment="1">
      <alignment horizontal="center"/>
    </xf>
    <xf numFmtId="0" fontId="17" fillId="21" borderId="7" xfId="3" applyFont="1" applyFill="1" applyBorder="1" applyAlignment="1">
      <alignment horizontal="center"/>
    </xf>
    <xf numFmtId="0" fontId="17" fillId="21" borderId="33" xfId="3" applyFont="1" applyFill="1" applyBorder="1" applyAlignment="1">
      <alignment horizontal="center"/>
    </xf>
    <xf numFmtId="0" fontId="19" fillId="0" borderId="7" xfId="3" applyFont="1" applyBorder="1"/>
    <xf numFmtId="0" fontId="19" fillId="0" borderId="33" xfId="3" applyFont="1" applyBorder="1"/>
    <xf numFmtId="0" fontId="0" fillId="0" borderId="0" xfId="0"/>
    <xf numFmtId="0" fontId="16" fillId="0" borderId="0" xfId="3" applyAlignment="1">
      <alignment horizontal="left"/>
    </xf>
    <xf numFmtId="0" fontId="16" fillId="0" borderId="0" xfId="3"/>
    <xf numFmtId="0" fontId="8" fillId="9"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8" fillId="8" borderId="1" xfId="0" applyFont="1" applyFill="1" applyBorder="1" applyAlignment="1">
      <alignment horizontal="left" vertical="top"/>
    </xf>
    <xf numFmtId="0" fontId="8" fillId="10" borderId="1" xfId="0" applyFont="1" applyFill="1" applyBorder="1" applyAlignment="1">
      <alignment horizontal="left" vertical="top"/>
    </xf>
    <xf numFmtId="0" fontId="10" fillId="3" borderId="1" xfId="0" applyFont="1" applyFill="1" applyBorder="1" applyAlignment="1">
      <alignment horizontal="left" vertical="center" wrapText="1"/>
    </xf>
    <xf numFmtId="0" fontId="6" fillId="3" borderId="1" xfId="0" applyFont="1" applyFill="1" applyBorder="1" applyAlignment="1">
      <alignment vertical="center" wrapText="1"/>
    </xf>
    <xf numFmtId="0" fontId="8" fillId="9" borderId="1" xfId="0" applyFont="1" applyFill="1" applyBorder="1" applyAlignment="1">
      <alignment horizontal="left" vertical="center" wrapText="1"/>
    </xf>
    <xf numFmtId="0" fontId="5" fillId="17" borderId="1" xfId="0" applyFont="1" applyFill="1" applyBorder="1" applyAlignment="1">
      <alignment horizontal="left" vertical="center" wrapText="1"/>
    </xf>
    <xf numFmtId="0" fontId="5" fillId="25" borderId="9" xfId="0" applyFont="1" applyFill="1" applyBorder="1" applyAlignment="1">
      <alignment horizontal="left" vertical="center" wrapText="1"/>
    </xf>
    <xf numFmtId="0" fontId="10" fillId="25" borderId="9" xfId="1" applyFont="1" applyFill="1" applyBorder="1" applyAlignment="1">
      <alignment horizontal="center" vertical="center" wrapText="1"/>
    </xf>
    <xf numFmtId="164" fontId="10" fillId="25" borderId="14" xfId="1" applyNumberFormat="1" applyFont="1" applyFill="1" applyBorder="1" applyAlignment="1">
      <alignment horizontal="center" vertical="center" wrapText="1"/>
    </xf>
    <xf numFmtId="0" fontId="10" fillId="25" borderId="1" xfId="1" applyFont="1" applyFill="1" applyBorder="1" applyAlignment="1">
      <alignment horizontal="center" vertical="center" wrapText="1"/>
    </xf>
    <xf numFmtId="0" fontId="2" fillId="25" borderId="1" xfId="1" applyFill="1" applyBorder="1"/>
    <xf numFmtId="0" fontId="5" fillId="25" borderId="8" xfId="0" applyFont="1" applyFill="1" applyBorder="1" applyAlignment="1">
      <alignment horizontal="left" vertical="center" wrapText="1"/>
    </xf>
    <xf numFmtId="0" fontId="10" fillId="25" borderId="8" xfId="1" applyFont="1" applyFill="1" applyBorder="1" applyAlignment="1">
      <alignment horizontal="center" vertical="center" wrapText="1"/>
    </xf>
    <xf numFmtId="0" fontId="5" fillId="25" borderId="1" xfId="0" applyFont="1" applyFill="1" applyBorder="1" applyAlignment="1">
      <alignment horizontal="left" vertical="center" wrapText="1"/>
    </xf>
    <xf numFmtId="0" fontId="10" fillId="25" borderId="1" xfId="1" applyFont="1" applyFill="1" applyBorder="1" applyAlignment="1">
      <alignment vertical="center" wrapText="1"/>
    </xf>
    <xf numFmtId="0" fontId="10" fillId="25" borderId="14" xfId="1"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4">
    <cellStyle name="Collegamento ipertestuale 2" xfId="2" xr:uid="{00000000-0005-0000-0000-000000000000}"/>
    <cellStyle name="Normale" xfId="0" builtinId="0"/>
    <cellStyle name="Normale 2" xfId="1" xr:uid="{00000000-0005-0000-0000-000002000000}"/>
    <cellStyle name="Normale 3" xfId="3" xr:uid="{D9FC3261-57BC-4D43-87C2-2E9D813AE6F8}"/>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57148</xdr:colOff>
      <xdr:row>12</xdr:row>
      <xdr:rowOff>62581</xdr:rowOff>
    </xdr:from>
    <xdr:to>
      <xdr:col>13</xdr:col>
      <xdr:colOff>294524</xdr:colOff>
      <xdr:row>23</xdr:row>
      <xdr:rowOff>132667</xdr:rowOff>
    </xdr:to>
    <xdr:pic>
      <xdr:nvPicPr>
        <xdr:cNvPr id="3" name="Immagine 2">
          <a:extLst>
            <a:ext uri="{FF2B5EF4-FFF2-40B4-BE49-F238E27FC236}">
              <a16:creationId xmlns:a16="http://schemas.microsoft.com/office/drawing/2014/main" id="{64396D9D-80DB-467D-B153-4228976B1798}"/>
            </a:ext>
          </a:extLst>
        </xdr:cNvPr>
        <xdr:cNvPicPr>
          <a:picLocks noChangeAspect="1"/>
        </xdr:cNvPicPr>
      </xdr:nvPicPr>
      <xdr:blipFill>
        <a:blip xmlns:r="http://schemas.openxmlformats.org/officeDocument/2006/relationships" r:embed="rId1"/>
        <a:stretch>
          <a:fillRect/>
        </a:stretch>
      </xdr:blipFill>
      <xdr:spPr>
        <a:xfrm>
          <a:off x="16135348" y="2496219"/>
          <a:ext cx="4095001" cy="2475828"/>
        </a:xfrm>
        <a:prstGeom prst="rect">
          <a:avLst/>
        </a:prstGeom>
      </xdr:spPr>
    </xdr:pic>
    <xdr:clientData/>
  </xdr:twoCellAnchor>
  <xdr:twoCellAnchor editAs="oneCell">
    <xdr:from>
      <xdr:col>7</xdr:col>
      <xdr:colOff>176212</xdr:colOff>
      <xdr:row>24</xdr:row>
      <xdr:rowOff>167366</xdr:rowOff>
    </xdr:from>
    <xdr:to>
      <xdr:col>13</xdr:col>
      <xdr:colOff>407503</xdr:colOff>
      <xdr:row>31</xdr:row>
      <xdr:rowOff>53478</xdr:rowOff>
    </xdr:to>
    <xdr:pic>
      <xdr:nvPicPr>
        <xdr:cNvPr id="4" name="Immagine 3">
          <a:extLst>
            <a:ext uri="{FF2B5EF4-FFF2-40B4-BE49-F238E27FC236}">
              <a16:creationId xmlns:a16="http://schemas.microsoft.com/office/drawing/2014/main" id="{6303620A-B78B-4C73-9E04-886A0A6D3ADC}"/>
            </a:ext>
          </a:extLst>
        </xdr:cNvPr>
        <xdr:cNvPicPr>
          <a:picLocks noChangeAspect="1"/>
        </xdr:cNvPicPr>
      </xdr:nvPicPr>
      <xdr:blipFill>
        <a:blip xmlns:r="http://schemas.openxmlformats.org/officeDocument/2006/relationships" r:embed="rId2"/>
        <a:stretch>
          <a:fillRect/>
        </a:stretch>
      </xdr:blipFill>
      <xdr:spPr>
        <a:xfrm>
          <a:off x="18622055" y="5109480"/>
          <a:ext cx="4084834" cy="2057812"/>
        </a:xfrm>
        <a:prstGeom prst="rect">
          <a:avLst/>
        </a:prstGeom>
      </xdr:spPr>
    </xdr:pic>
    <xdr:clientData/>
  </xdr:twoCellAnchor>
  <xdr:twoCellAnchor>
    <xdr:from>
      <xdr:col>0</xdr:col>
      <xdr:colOff>1510389</xdr:colOff>
      <xdr:row>71</xdr:row>
      <xdr:rowOff>52211</xdr:rowOff>
    </xdr:from>
    <xdr:to>
      <xdr:col>5</xdr:col>
      <xdr:colOff>435430</xdr:colOff>
      <xdr:row>80</xdr:row>
      <xdr:rowOff>54426</xdr:rowOff>
    </xdr:to>
    <xdr:grpSp>
      <xdr:nvGrpSpPr>
        <xdr:cNvPr id="19" name="Gruppo 18">
          <a:extLst>
            <a:ext uri="{FF2B5EF4-FFF2-40B4-BE49-F238E27FC236}">
              <a16:creationId xmlns:a16="http://schemas.microsoft.com/office/drawing/2014/main" id="{BFC2814B-17BB-49CE-B167-BDCD41EA9BF1}"/>
            </a:ext>
          </a:extLst>
        </xdr:cNvPr>
        <xdr:cNvGrpSpPr/>
      </xdr:nvGrpSpPr>
      <xdr:grpSpPr>
        <a:xfrm>
          <a:off x="1510389" y="15575240"/>
          <a:ext cx="12624712" cy="1765700"/>
          <a:chOff x="1510389" y="9141782"/>
          <a:chExt cx="9348112" cy="1765701"/>
        </a:xfrm>
      </xdr:grpSpPr>
      <xdr:grpSp>
        <xdr:nvGrpSpPr>
          <xdr:cNvPr id="20" name="Gruppo 19">
            <a:extLst>
              <a:ext uri="{FF2B5EF4-FFF2-40B4-BE49-F238E27FC236}">
                <a16:creationId xmlns:a16="http://schemas.microsoft.com/office/drawing/2014/main" id="{C410C7CE-8E29-4E0D-8FF1-DC71870CA1C6}"/>
              </a:ext>
            </a:extLst>
          </xdr:cNvPr>
          <xdr:cNvGrpSpPr/>
        </xdr:nvGrpSpPr>
        <xdr:grpSpPr>
          <a:xfrm>
            <a:off x="1510389" y="9141782"/>
            <a:ext cx="9348112" cy="1765701"/>
            <a:chOff x="1510389" y="9141782"/>
            <a:chExt cx="9348112" cy="1765701"/>
          </a:xfrm>
        </xdr:grpSpPr>
        <xdr:sp macro="" textlink="">
          <xdr:nvSpPr>
            <xdr:cNvPr id="22" name="Rettangolo 21">
              <a:extLst>
                <a:ext uri="{FF2B5EF4-FFF2-40B4-BE49-F238E27FC236}">
                  <a16:creationId xmlns:a16="http://schemas.microsoft.com/office/drawing/2014/main" id="{D78F21BA-DFF5-4C88-8E01-C04D48E2C145}"/>
                </a:ext>
              </a:extLst>
            </xdr:cNvPr>
            <xdr:cNvSpPr/>
          </xdr:nvSpPr>
          <xdr:spPr>
            <a:xfrm>
              <a:off x="4953000" y="9141782"/>
              <a:ext cx="2551070" cy="17657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2800"/>
                <a:t>SYSTEM</a:t>
              </a:r>
            </a:p>
          </xdr:txBody>
        </xdr:sp>
        <xdr:cxnSp macro="">
          <xdr:nvCxnSpPr>
            <xdr:cNvPr id="23" name="Connettore 2 22">
              <a:extLst>
                <a:ext uri="{FF2B5EF4-FFF2-40B4-BE49-F238E27FC236}">
                  <a16:creationId xmlns:a16="http://schemas.microsoft.com/office/drawing/2014/main" id="{A9A79E4B-6465-446F-8D4B-4D20EE0DA2FE}"/>
                </a:ext>
              </a:extLst>
            </xdr:cNvPr>
            <xdr:cNvCxnSpPr/>
          </xdr:nvCxnSpPr>
          <xdr:spPr>
            <a:xfrm>
              <a:off x="7557403" y="9367158"/>
              <a:ext cx="3301098"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24" name="Connettore 2 23">
              <a:extLst>
                <a:ext uri="{FF2B5EF4-FFF2-40B4-BE49-F238E27FC236}">
                  <a16:creationId xmlns:a16="http://schemas.microsoft.com/office/drawing/2014/main" id="{BC8E7C1D-C3FE-4FF1-A0EB-67C6BD889C3B}"/>
                </a:ext>
              </a:extLst>
            </xdr:cNvPr>
            <xdr:cNvCxnSpPr/>
          </xdr:nvCxnSpPr>
          <xdr:spPr>
            <a:xfrm>
              <a:off x="1521275" y="9372601"/>
              <a:ext cx="3333755"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25" name="Connettore 2 24">
              <a:extLst>
                <a:ext uri="{FF2B5EF4-FFF2-40B4-BE49-F238E27FC236}">
                  <a16:creationId xmlns:a16="http://schemas.microsoft.com/office/drawing/2014/main" id="{443D38B4-010D-41D9-ACBE-004FD434E1AD}"/>
                </a:ext>
              </a:extLst>
            </xdr:cNvPr>
            <xdr:cNvCxnSpPr/>
          </xdr:nvCxnSpPr>
          <xdr:spPr>
            <a:xfrm>
              <a:off x="7546517" y="10232572"/>
              <a:ext cx="3301098"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26" name="Connettore 2 25">
              <a:extLst>
                <a:ext uri="{FF2B5EF4-FFF2-40B4-BE49-F238E27FC236}">
                  <a16:creationId xmlns:a16="http://schemas.microsoft.com/office/drawing/2014/main" id="{20797FB1-E97D-4E84-B11B-0320B6C9F18F}"/>
                </a:ext>
              </a:extLst>
            </xdr:cNvPr>
            <xdr:cNvCxnSpPr/>
          </xdr:nvCxnSpPr>
          <xdr:spPr>
            <a:xfrm>
              <a:off x="1510389" y="10238015"/>
              <a:ext cx="3333755"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xnSp macro="">
        <xdr:nvCxnSpPr>
          <xdr:cNvPr id="21" name="Connettore 2 20">
            <a:extLst>
              <a:ext uri="{FF2B5EF4-FFF2-40B4-BE49-F238E27FC236}">
                <a16:creationId xmlns:a16="http://schemas.microsoft.com/office/drawing/2014/main" id="{6C8D8C52-5703-4C1A-BD87-84683CD1B5C0}"/>
              </a:ext>
            </a:extLst>
          </xdr:cNvPr>
          <xdr:cNvCxnSpPr/>
        </xdr:nvCxnSpPr>
        <xdr:spPr>
          <a:xfrm>
            <a:off x="7524746" y="10720211"/>
            <a:ext cx="3301098" cy="0"/>
          </a:xfrm>
          <a:prstGeom prst="straightConnector1">
            <a:avLst/>
          </a:prstGeom>
          <a:ln w="76200">
            <a:solidFill>
              <a:srgbClr val="C00000"/>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lientData/>
  </xdr:twoCellAnchor>
  <xdr:twoCellAnchor>
    <xdr:from>
      <xdr:col>0</xdr:col>
      <xdr:colOff>1510389</xdr:colOff>
      <xdr:row>74</xdr:row>
      <xdr:rowOff>112083</xdr:rowOff>
    </xdr:from>
    <xdr:to>
      <xdr:col>2</xdr:col>
      <xdr:colOff>1149380</xdr:colOff>
      <xdr:row>74</xdr:row>
      <xdr:rowOff>112083</xdr:rowOff>
    </xdr:to>
    <xdr:cxnSp macro="">
      <xdr:nvCxnSpPr>
        <xdr:cNvPr id="28" name="Connettore 2 27">
          <a:extLst>
            <a:ext uri="{FF2B5EF4-FFF2-40B4-BE49-F238E27FC236}">
              <a16:creationId xmlns:a16="http://schemas.microsoft.com/office/drawing/2014/main" id="{3F94FDF5-B44C-4637-9A28-C60BC0A2868B}"/>
            </a:ext>
          </a:extLst>
        </xdr:cNvPr>
        <xdr:cNvCxnSpPr/>
      </xdr:nvCxnSpPr>
      <xdr:spPr>
        <a:xfrm>
          <a:off x="1510389" y="16212054"/>
          <a:ext cx="4292634"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lientData/>
  </xdr:twoCellAnchor>
  <xdr:twoCellAnchor>
    <xdr:from>
      <xdr:col>2</xdr:col>
      <xdr:colOff>4738003</xdr:colOff>
      <xdr:row>74</xdr:row>
      <xdr:rowOff>68540</xdr:rowOff>
    </xdr:from>
    <xdr:to>
      <xdr:col>5</xdr:col>
      <xdr:colOff>431804</xdr:colOff>
      <xdr:row>74</xdr:row>
      <xdr:rowOff>68540</xdr:rowOff>
    </xdr:to>
    <xdr:cxnSp macro="">
      <xdr:nvCxnSpPr>
        <xdr:cNvPr id="29" name="Connettore 2 28">
          <a:extLst>
            <a:ext uri="{FF2B5EF4-FFF2-40B4-BE49-F238E27FC236}">
              <a16:creationId xmlns:a16="http://schemas.microsoft.com/office/drawing/2014/main" id="{C0657098-C2A4-401F-B3AB-255C658732B1}"/>
            </a:ext>
          </a:extLst>
        </xdr:cNvPr>
        <xdr:cNvCxnSpPr/>
      </xdr:nvCxnSpPr>
      <xdr:spPr>
        <a:xfrm>
          <a:off x="9391646" y="16168511"/>
          <a:ext cx="4304401"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1510389</xdr:colOff>
      <xdr:row>39</xdr:row>
      <xdr:rowOff>52211</xdr:rowOff>
    </xdr:from>
    <xdr:to>
      <xdr:col>5</xdr:col>
      <xdr:colOff>435430</xdr:colOff>
      <xdr:row>48</xdr:row>
      <xdr:rowOff>54426</xdr:rowOff>
    </xdr:to>
    <xdr:grpSp>
      <xdr:nvGrpSpPr>
        <xdr:cNvPr id="18" name="Gruppo 17">
          <a:extLst>
            <a:ext uri="{FF2B5EF4-FFF2-40B4-BE49-F238E27FC236}">
              <a16:creationId xmlns:a16="http://schemas.microsoft.com/office/drawing/2014/main" id="{CE49057E-8FC4-43BA-A5EF-55CFD6DFA550}"/>
            </a:ext>
          </a:extLst>
        </xdr:cNvPr>
        <xdr:cNvGrpSpPr/>
      </xdr:nvGrpSpPr>
      <xdr:grpSpPr>
        <a:xfrm>
          <a:off x="1510389" y="8902297"/>
          <a:ext cx="10572755" cy="1765700"/>
          <a:chOff x="1510389" y="9141782"/>
          <a:chExt cx="9348112" cy="1765701"/>
        </a:xfrm>
      </xdr:grpSpPr>
      <xdr:grpSp>
        <xdr:nvGrpSpPr>
          <xdr:cNvPr id="15" name="Gruppo 14">
            <a:extLst>
              <a:ext uri="{FF2B5EF4-FFF2-40B4-BE49-F238E27FC236}">
                <a16:creationId xmlns:a16="http://schemas.microsoft.com/office/drawing/2014/main" id="{16C7C4B9-6BE0-4BCE-850F-1B36CF85E54A}"/>
              </a:ext>
            </a:extLst>
          </xdr:cNvPr>
          <xdr:cNvGrpSpPr/>
        </xdr:nvGrpSpPr>
        <xdr:grpSpPr>
          <a:xfrm>
            <a:off x="1510389" y="9141782"/>
            <a:ext cx="9348112" cy="1765701"/>
            <a:chOff x="1510389" y="9141782"/>
            <a:chExt cx="9348112" cy="1765701"/>
          </a:xfrm>
        </xdr:grpSpPr>
        <xdr:sp macro="" textlink="">
          <xdr:nvSpPr>
            <xdr:cNvPr id="2" name="Rettangolo 1">
              <a:extLst>
                <a:ext uri="{FF2B5EF4-FFF2-40B4-BE49-F238E27FC236}">
                  <a16:creationId xmlns:a16="http://schemas.microsoft.com/office/drawing/2014/main" id="{70A1D6C2-2593-422B-BB0D-6ECD45D5F2A4}"/>
                </a:ext>
              </a:extLst>
            </xdr:cNvPr>
            <xdr:cNvSpPr/>
          </xdr:nvSpPr>
          <xdr:spPr>
            <a:xfrm>
              <a:off x="4953000" y="9141782"/>
              <a:ext cx="2551070" cy="17657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2800"/>
                <a:t>SYSTEM</a:t>
              </a:r>
            </a:p>
          </xdr:txBody>
        </xdr:sp>
        <xdr:cxnSp macro="">
          <xdr:nvCxnSpPr>
            <xdr:cNvPr id="10" name="Connettore 2 9">
              <a:extLst>
                <a:ext uri="{FF2B5EF4-FFF2-40B4-BE49-F238E27FC236}">
                  <a16:creationId xmlns:a16="http://schemas.microsoft.com/office/drawing/2014/main" id="{9DF7B12C-C3A3-4232-B9F1-22FD01107071}"/>
                </a:ext>
              </a:extLst>
            </xdr:cNvPr>
            <xdr:cNvCxnSpPr/>
          </xdr:nvCxnSpPr>
          <xdr:spPr>
            <a:xfrm>
              <a:off x="7557403" y="9367158"/>
              <a:ext cx="3301098"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12" name="Connettore 2 11">
              <a:extLst>
                <a:ext uri="{FF2B5EF4-FFF2-40B4-BE49-F238E27FC236}">
                  <a16:creationId xmlns:a16="http://schemas.microsoft.com/office/drawing/2014/main" id="{3F74E7FA-9C77-4B79-9D98-4C13A7A27F6D}"/>
                </a:ext>
              </a:extLst>
            </xdr:cNvPr>
            <xdr:cNvCxnSpPr/>
          </xdr:nvCxnSpPr>
          <xdr:spPr>
            <a:xfrm>
              <a:off x="1521275" y="9372601"/>
              <a:ext cx="3333755"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13" name="Connettore 2 12">
              <a:extLst>
                <a:ext uri="{FF2B5EF4-FFF2-40B4-BE49-F238E27FC236}">
                  <a16:creationId xmlns:a16="http://schemas.microsoft.com/office/drawing/2014/main" id="{4B573108-F337-4481-A439-082794EE7EC8}"/>
                </a:ext>
              </a:extLst>
            </xdr:cNvPr>
            <xdr:cNvCxnSpPr/>
          </xdr:nvCxnSpPr>
          <xdr:spPr>
            <a:xfrm>
              <a:off x="7546517" y="9993087"/>
              <a:ext cx="3301098"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14" name="Connettore 2 13">
              <a:extLst>
                <a:ext uri="{FF2B5EF4-FFF2-40B4-BE49-F238E27FC236}">
                  <a16:creationId xmlns:a16="http://schemas.microsoft.com/office/drawing/2014/main" id="{CF515D2E-CB65-47BB-9A41-F6229FB0451E}"/>
                </a:ext>
              </a:extLst>
            </xdr:cNvPr>
            <xdr:cNvCxnSpPr/>
          </xdr:nvCxnSpPr>
          <xdr:spPr>
            <a:xfrm>
              <a:off x="1510389" y="9998530"/>
              <a:ext cx="3333755"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xnSp macro="">
        <xdr:nvCxnSpPr>
          <xdr:cNvPr id="16" name="Connettore 2 15">
            <a:extLst>
              <a:ext uri="{FF2B5EF4-FFF2-40B4-BE49-F238E27FC236}">
                <a16:creationId xmlns:a16="http://schemas.microsoft.com/office/drawing/2014/main" id="{5131B52E-52D0-4664-AC23-6B6C5BFDDDEF}"/>
              </a:ext>
            </a:extLst>
          </xdr:cNvPr>
          <xdr:cNvCxnSpPr/>
        </xdr:nvCxnSpPr>
        <xdr:spPr>
          <a:xfrm>
            <a:off x="7524746" y="10720211"/>
            <a:ext cx="3301098" cy="0"/>
          </a:xfrm>
          <a:prstGeom prst="straightConnector1">
            <a:avLst/>
          </a:prstGeom>
          <a:ln w="76200">
            <a:solidFill>
              <a:srgbClr val="C00000"/>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1510389</xdr:colOff>
      <xdr:row>39</xdr:row>
      <xdr:rowOff>52211</xdr:rowOff>
    </xdr:from>
    <xdr:to>
      <xdr:col>5</xdr:col>
      <xdr:colOff>435430</xdr:colOff>
      <xdr:row>48</xdr:row>
      <xdr:rowOff>54426</xdr:rowOff>
    </xdr:to>
    <xdr:grpSp>
      <xdr:nvGrpSpPr>
        <xdr:cNvPr id="10" name="Gruppo 9">
          <a:extLst>
            <a:ext uri="{FF2B5EF4-FFF2-40B4-BE49-F238E27FC236}">
              <a16:creationId xmlns:a16="http://schemas.microsoft.com/office/drawing/2014/main" id="{B5EE5259-E236-4FAE-9228-640688A6BBB3}"/>
            </a:ext>
          </a:extLst>
        </xdr:cNvPr>
        <xdr:cNvGrpSpPr/>
      </xdr:nvGrpSpPr>
      <xdr:grpSpPr>
        <a:xfrm>
          <a:off x="1510389" y="8298140"/>
          <a:ext cx="11280327" cy="1967086"/>
          <a:chOff x="1510389" y="9141782"/>
          <a:chExt cx="9348112" cy="1765701"/>
        </a:xfrm>
      </xdr:grpSpPr>
      <xdr:grpSp>
        <xdr:nvGrpSpPr>
          <xdr:cNvPr id="11" name="Gruppo 10">
            <a:extLst>
              <a:ext uri="{FF2B5EF4-FFF2-40B4-BE49-F238E27FC236}">
                <a16:creationId xmlns:a16="http://schemas.microsoft.com/office/drawing/2014/main" id="{13049C00-F443-4E92-8BBC-D41366B868A1}"/>
              </a:ext>
            </a:extLst>
          </xdr:cNvPr>
          <xdr:cNvGrpSpPr/>
        </xdr:nvGrpSpPr>
        <xdr:grpSpPr>
          <a:xfrm>
            <a:off x="1510389" y="9141782"/>
            <a:ext cx="9348112" cy="1765701"/>
            <a:chOff x="1510389" y="9141782"/>
            <a:chExt cx="9348112" cy="1765701"/>
          </a:xfrm>
        </xdr:grpSpPr>
        <xdr:sp macro="" textlink="">
          <xdr:nvSpPr>
            <xdr:cNvPr id="13" name="Rettangolo 12">
              <a:extLst>
                <a:ext uri="{FF2B5EF4-FFF2-40B4-BE49-F238E27FC236}">
                  <a16:creationId xmlns:a16="http://schemas.microsoft.com/office/drawing/2014/main" id="{37B776D5-76C3-43DA-9C8A-948CAA2BA362}"/>
                </a:ext>
              </a:extLst>
            </xdr:cNvPr>
            <xdr:cNvSpPr/>
          </xdr:nvSpPr>
          <xdr:spPr>
            <a:xfrm>
              <a:off x="4953000" y="9141782"/>
              <a:ext cx="2551070" cy="17657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2800"/>
                <a:t>SYSTEM</a:t>
              </a:r>
            </a:p>
          </xdr:txBody>
        </xdr:sp>
        <xdr:cxnSp macro="">
          <xdr:nvCxnSpPr>
            <xdr:cNvPr id="14" name="Connettore 2 13">
              <a:extLst>
                <a:ext uri="{FF2B5EF4-FFF2-40B4-BE49-F238E27FC236}">
                  <a16:creationId xmlns:a16="http://schemas.microsoft.com/office/drawing/2014/main" id="{883F005E-288A-4BB9-A266-3710DA7034BD}"/>
                </a:ext>
              </a:extLst>
            </xdr:cNvPr>
            <xdr:cNvCxnSpPr/>
          </xdr:nvCxnSpPr>
          <xdr:spPr>
            <a:xfrm>
              <a:off x="7557403" y="9367158"/>
              <a:ext cx="3301098"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15" name="Connettore 2 14">
              <a:extLst>
                <a:ext uri="{FF2B5EF4-FFF2-40B4-BE49-F238E27FC236}">
                  <a16:creationId xmlns:a16="http://schemas.microsoft.com/office/drawing/2014/main" id="{3D0046B3-57D5-4A77-BCF5-E48926AD277C}"/>
                </a:ext>
              </a:extLst>
            </xdr:cNvPr>
            <xdr:cNvCxnSpPr/>
          </xdr:nvCxnSpPr>
          <xdr:spPr>
            <a:xfrm>
              <a:off x="1521275" y="9372601"/>
              <a:ext cx="3333755" cy="0"/>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16" name="Connettore 2 15">
              <a:extLst>
                <a:ext uri="{FF2B5EF4-FFF2-40B4-BE49-F238E27FC236}">
                  <a16:creationId xmlns:a16="http://schemas.microsoft.com/office/drawing/2014/main" id="{6A276E6F-50CB-43F4-AE5D-E54F9D4AA225}"/>
                </a:ext>
              </a:extLst>
            </xdr:cNvPr>
            <xdr:cNvCxnSpPr/>
          </xdr:nvCxnSpPr>
          <xdr:spPr>
            <a:xfrm>
              <a:off x="7546517" y="10232572"/>
              <a:ext cx="3301098"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xnSp macro="">
          <xdr:nvCxnSpPr>
            <xdr:cNvPr id="17" name="Connettore 2 16">
              <a:extLst>
                <a:ext uri="{FF2B5EF4-FFF2-40B4-BE49-F238E27FC236}">
                  <a16:creationId xmlns:a16="http://schemas.microsoft.com/office/drawing/2014/main" id="{E942FE99-3CA8-4225-B096-10B1499986BA}"/>
                </a:ext>
              </a:extLst>
            </xdr:cNvPr>
            <xdr:cNvCxnSpPr/>
          </xdr:nvCxnSpPr>
          <xdr:spPr>
            <a:xfrm>
              <a:off x="1510389" y="10238015"/>
              <a:ext cx="3333755" cy="0"/>
            </a:xfrm>
            <a:prstGeom prst="straightConnector1">
              <a:avLst/>
            </a:prstGeom>
            <a:ln w="76200">
              <a:solidFill>
                <a:schemeClr val="accent4">
                  <a:lumMod val="60000"/>
                  <a:lumOff val="40000"/>
                </a:schemeClr>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xnSp macro="">
        <xdr:nvCxnSpPr>
          <xdr:cNvPr id="12" name="Connettore 2 11">
            <a:extLst>
              <a:ext uri="{FF2B5EF4-FFF2-40B4-BE49-F238E27FC236}">
                <a16:creationId xmlns:a16="http://schemas.microsoft.com/office/drawing/2014/main" id="{04D365A4-1A9F-40F8-BE3E-70C3FF76DD36}"/>
              </a:ext>
            </a:extLst>
          </xdr:cNvPr>
          <xdr:cNvCxnSpPr/>
        </xdr:nvCxnSpPr>
        <xdr:spPr>
          <a:xfrm>
            <a:off x="7524746" y="10720211"/>
            <a:ext cx="3301098" cy="0"/>
          </a:xfrm>
          <a:prstGeom prst="straightConnector1">
            <a:avLst/>
          </a:prstGeom>
          <a:ln w="76200">
            <a:solidFill>
              <a:srgbClr val="C00000"/>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grpSp>
    <xdr:clientData/>
  </xdr:twoCellAnchor>
  <xdr:twoCellAnchor>
    <xdr:from>
      <xdr:col>0</xdr:col>
      <xdr:colOff>1510389</xdr:colOff>
      <xdr:row>42</xdr:row>
      <xdr:rowOff>97971</xdr:rowOff>
    </xdr:from>
    <xdr:to>
      <xdr:col>2</xdr:col>
      <xdr:colOff>1583871</xdr:colOff>
      <xdr:row>42</xdr:row>
      <xdr:rowOff>112083</xdr:rowOff>
    </xdr:to>
    <xdr:cxnSp macro="">
      <xdr:nvCxnSpPr>
        <xdr:cNvPr id="18" name="Connettore 2 17">
          <a:extLst>
            <a:ext uri="{FF2B5EF4-FFF2-40B4-BE49-F238E27FC236}">
              <a16:creationId xmlns:a16="http://schemas.microsoft.com/office/drawing/2014/main" id="{A41D86E6-E7D4-4042-92A2-7040DEEA2493}"/>
            </a:ext>
          </a:extLst>
        </xdr:cNvPr>
        <xdr:cNvCxnSpPr/>
      </xdr:nvCxnSpPr>
      <xdr:spPr>
        <a:xfrm flipV="1">
          <a:off x="1510389" y="8534400"/>
          <a:ext cx="4052211" cy="14112"/>
        </a:xfrm>
        <a:prstGeom prst="straightConnector1">
          <a:avLst/>
        </a:prstGeom>
        <a:ln w="76200">
          <a:solidFill>
            <a:schemeClr val="accent1"/>
          </a:solidFill>
          <a:headEnd type="none" w="med" len="med"/>
          <a:tailEnd type="triangle" w="med" len="med"/>
        </a:ln>
      </xdr:spPr>
      <xdr:style>
        <a:lnRef idx="3">
          <a:schemeClr val="accent1"/>
        </a:lnRef>
        <a:fillRef idx="0">
          <a:schemeClr val="accent1"/>
        </a:fillRef>
        <a:effectRef idx="2">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4233</xdr:colOff>
      <xdr:row>23</xdr:row>
      <xdr:rowOff>0</xdr:rowOff>
    </xdr:from>
    <xdr:to>
      <xdr:col>6</xdr:col>
      <xdr:colOff>8466</xdr:colOff>
      <xdr:row>23</xdr:row>
      <xdr:rowOff>4233</xdr:rowOff>
    </xdr:to>
    <xdr:cxnSp macro="">
      <xdr:nvCxnSpPr>
        <xdr:cNvPr id="3" name="Straight Arrow Connector 2">
          <a:extLst>
            <a:ext uri="{FF2B5EF4-FFF2-40B4-BE49-F238E27FC236}">
              <a16:creationId xmlns:a16="http://schemas.microsoft.com/office/drawing/2014/main" id="{01D299BB-45D7-44A5-83A8-78ABFAE601B4}"/>
            </a:ext>
          </a:extLst>
        </xdr:cNvPr>
        <xdr:cNvCxnSpPr/>
      </xdr:nvCxnSpPr>
      <xdr:spPr>
        <a:xfrm>
          <a:off x="11205633" y="3526367"/>
          <a:ext cx="1282700" cy="4233"/>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29</xdr:row>
      <xdr:rowOff>8466</xdr:rowOff>
    </xdr:from>
    <xdr:to>
      <xdr:col>6</xdr:col>
      <xdr:colOff>4233</xdr:colOff>
      <xdr:row>29</xdr:row>
      <xdr:rowOff>12699</xdr:rowOff>
    </xdr:to>
    <xdr:cxnSp macro="">
      <xdr:nvCxnSpPr>
        <xdr:cNvPr id="5" name="Straight Arrow Connector 4">
          <a:extLst>
            <a:ext uri="{FF2B5EF4-FFF2-40B4-BE49-F238E27FC236}">
              <a16:creationId xmlns:a16="http://schemas.microsoft.com/office/drawing/2014/main" id="{E2A04D5A-A24A-40E9-A05B-178D3AB99DE9}"/>
            </a:ext>
          </a:extLst>
        </xdr:cNvPr>
        <xdr:cNvCxnSpPr/>
      </xdr:nvCxnSpPr>
      <xdr:spPr>
        <a:xfrm>
          <a:off x="12441767" y="4627033"/>
          <a:ext cx="1282699" cy="4233"/>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635000</xdr:colOff>
      <xdr:row>23</xdr:row>
      <xdr:rowOff>16933</xdr:rowOff>
    </xdr:from>
    <xdr:to>
      <xdr:col>5</xdr:col>
      <xdr:colOff>635000</xdr:colOff>
      <xdr:row>29</xdr:row>
      <xdr:rowOff>16933</xdr:rowOff>
    </xdr:to>
    <xdr:cxnSp macro="">
      <xdr:nvCxnSpPr>
        <xdr:cNvPr id="7" name="Straight Connector 6">
          <a:extLst>
            <a:ext uri="{FF2B5EF4-FFF2-40B4-BE49-F238E27FC236}">
              <a16:creationId xmlns:a16="http://schemas.microsoft.com/office/drawing/2014/main" id="{260C229C-545D-4467-B7B2-5FE159D3A5EF}"/>
            </a:ext>
          </a:extLst>
        </xdr:cNvPr>
        <xdr:cNvCxnSpPr/>
      </xdr:nvCxnSpPr>
      <xdr:spPr>
        <a:xfrm>
          <a:off x="13716000" y="3543300"/>
          <a:ext cx="0" cy="10922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8466</xdr:colOff>
      <xdr:row>25</xdr:row>
      <xdr:rowOff>173567</xdr:rowOff>
    </xdr:from>
    <xdr:to>
      <xdr:col>8</xdr:col>
      <xdr:colOff>12698</xdr:colOff>
      <xdr:row>25</xdr:row>
      <xdr:rowOff>177800</xdr:rowOff>
    </xdr:to>
    <xdr:cxnSp macro="">
      <xdr:nvCxnSpPr>
        <xdr:cNvPr id="9" name="Straight Arrow Connector 8">
          <a:extLst>
            <a:ext uri="{FF2B5EF4-FFF2-40B4-BE49-F238E27FC236}">
              <a16:creationId xmlns:a16="http://schemas.microsoft.com/office/drawing/2014/main" id="{1F89DD6C-D8BF-46E5-9788-05698D965E51}"/>
            </a:ext>
          </a:extLst>
        </xdr:cNvPr>
        <xdr:cNvCxnSpPr/>
      </xdr:nvCxnSpPr>
      <xdr:spPr>
        <a:xfrm>
          <a:off x="13728699" y="4064000"/>
          <a:ext cx="1282699" cy="4233"/>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25</xdr:row>
      <xdr:rowOff>173567</xdr:rowOff>
    </xdr:from>
    <xdr:to>
      <xdr:col>16</xdr:col>
      <xdr:colOff>0</xdr:colOff>
      <xdr:row>26</xdr:row>
      <xdr:rowOff>0</xdr:rowOff>
    </xdr:to>
    <xdr:cxnSp macro="">
      <xdr:nvCxnSpPr>
        <xdr:cNvPr id="11" name="Straight Arrow Connector 10">
          <a:extLst>
            <a:ext uri="{FF2B5EF4-FFF2-40B4-BE49-F238E27FC236}">
              <a16:creationId xmlns:a16="http://schemas.microsoft.com/office/drawing/2014/main" id="{684351E3-71DE-445E-8291-3941C697CD97}"/>
            </a:ext>
          </a:extLst>
        </xdr:cNvPr>
        <xdr:cNvCxnSpPr/>
      </xdr:nvCxnSpPr>
      <xdr:spPr>
        <a:xfrm flipV="1">
          <a:off x="16916400" y="4064000"/>
          <a:ext cx="3196167" cy="8467"/>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4233</xdr:colOff>
      <xdr:row>35</xdr:row>
      <xdr:rowOff>0</xdr:rowOff>
    </xdr:from>
    <xdr:to>
      <xdr:col>6</xdr:col>
      <xdr:colOff>8466</xdr:colOff>
      <xdr:row>35</xdr:row>
      <xdr:rowOff>4233</xdr:rowOff>
    </xdr:to>
    <xdr:cxnSp macro="">
      <xdr:nvCxnSpPr>
        <xdr:cNvPr id="13" name="Straight Arrow Connector 12">
          <a:extLst>
            <a:ext uri="{FF2B5EF4-FFF2-40B4-BE49-F238E27FC236}">
              <a16:creationId xmlns:a16="http://schemas.microsoft.com/office/drawing/2014/main" id="{C3298C69-827E-4BCC-8379-31E5322A3E3F}"/>
            </a:ext>
          </a:extLst>
        </xdr:cNvPr>
        <xdr:cNvCxnSpPr/>
      </xdr:nvCxnSpPr>
      <xdr:spPr>
        <a:xfrm>
          <a:off x="12446000" y="3526367"/>
          <a:ext cx="1282699" cy="4233"/>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41</xdr:row>
      <xdr:rowOff>8466</xdr:rowOff>
    </xdr:from>
    <xdr:to>
      <xdr:col>6</xdr:col>
      <xdr:colOff>4233</xdr:colOff>
      <xdr:row>41</xdr:row>
      <xdr:rowOff>12699</xdr:rowOff>
    </xdr:to>
    <xdr:cxnSp macro="">
      <xdr:nvCxnSpPr>
        <xdr:cNvPr id="14" name="Straight Arrow Connector 13">
          <a:extLst>
            <a:ext uri="{FF2B5EF4-FFF2-40B4-BE49-F238E27FC236}">
              <a16:creationId xmlns:a16="http://schemas.microsoft.com/office/drawing/2014/main" id="{E3409F6B-01A4-45A2-8B7A-145806A299F0}"/>
            </a:ext>
          </a:extLst>
        </xdr:cNvPr>
        <xdr:cNvCxnSpPr/>
      </xdr:nvCxnSpPr>
      <xdr:spPr>
        <a:xfrm>
          <a:off x="12441767" y="4627033"/>
          <a:ext cx="1282699" cy="4233"/>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635000</xdr:colOff>
      <xdr:row>35</xdr:row>
      <xdr:rowOff>16933</xdr:rowOff>
    </xdr:from>
    <xdr:to>
      <xdr:col>5</xdr:col>
      <xdr:colOff>635000</xdr:colOff>
      <xdr:row>41</xdr:row>
      <xdr:rowOff>16933</xdr:rowOff>
    </xdr:to>
    <xdr:cxnSp macro="">
      <xdr:nvCxnSpPr>
        <xdr:cNvPr id="15" name="Straight Connector 14">
          <a:extLst>
            <a:ext uri="{FF2B5EF4-FFF2-40B4-BE49-F238E27FC236}">
              <a16:creationId xmlns:a16="http://schemas.microsoft.com/office/drawing/2014/main" id="{762D7198-FBFC-435D-9F0E-D446D8614140}"/>
            </a:ext>
          </a:extLst>
        </xdr:cNvPr>
        <xdr:cNvCxnSpPr/>
      </xdr:nvCxnSpPr>
      <xdr:spPr>
        <a:xfrm>
          <a:off x="13716000" y="3543300"/>
          <a:ext cx="0" cy="10922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8466</xdr:colOff>
      <xdr:row>37</xdr:row>
      <xdr:rowOff>173567</xdr:rowOff>
    </xdr:from>
    <xdr:to>
      <xdr:col>8</xdr:col>
      <xdr:colOff>12698</xdr:colOff>
      <xdr:row>37</xdr:row>
      <xdr:rowOff>177800</xdr:rowOff>
    </xdr:to>
    <xdr:cxnSp macro="">
      <xdr:nvCxnSpPr>
        <xdr:cNvPr id="16" name="Straight Arrow Connector 15">
          <a:extLst>
            <a:ext uri="{FF2B5EF4-FFF2-40B4-BE49-F238E27FC236}">
              <a16:creationId xmlns:a16="http://schemas.microsoft.com/office/drawing/2014/main" id="{5E913A76-E887-4913-BFFF-B3D27ACB5AE4}"/>
            </a:ext>
          </a:extLst>
        </xdr:cNvPr>
        <xdr:cNvCxnSpPr/>
      </xdr:nvCxnSpPr>
      <xdr:spPr>
        <a:xfrm>
          <a:off x="13728699" y="4064000"/>
          <a:ext cx="1282699" cy="4233"/>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38</xdr:row>
      <xdr:rowOff>4233</xdr:rowOff>
    </xdr:from>
    <xdr:to>
      <xdr:col>17</xdr:col>
      <xdr:colOff>410634</xdr:colOff>
      <xdr:row>38</xdr:row>
      <xdr:rowOff>8468</xdr:rowOff>
    </xdr:to>
    <xdr:cxnSp macro="">
      <xdr:nvCxnSpPr>
        <xdr:cNvPr id="17" name="Straight Arrow Connector 16">
          <a:extLst>
            <a:ext uri="{FF2B5EF4-FFF2-40B4-BE49-F238E27FC236}">
              <a16:creationId xmlns:a16="http://schemas.microsoft.com/office/drawing/2014/main" id="{20598C90-1C7E-421B-933C-1040EA1000B7}"/>
            </a:ext>
          </a:extLst>
        </xdr:cNvPr>
        <xdr:cNvCxnSpPr/>
      </xdr:nvCxnSpPr>
      <xdr:spPr>
        <a:xfrm flipV="1">
          <a:off x="15891933" y="6261100"/>
          <a:ext cx="3318934" cy="423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364068</xdr:colOff>
      <xdr:row>28</xdr:row>
      <xdr:rowOff>42335</xdr:rowOff>
    </xdr:from>
    <xdr:to>
      <xdr:col>17</xdr:col>
      <xdr:colOff>368300</xdr:colOff>
      <xdr:row>38</xdr:row>
      <xdr:rowOff>16933</xdr:rowOff>
    </xdr:to>
    <xdr:cxnSp macro="">
      <xdr:nvCxnSpPr>
        <xdr:cNvPr id="19" name="Straight Arrow Connector 18">
          <a:extLst>
            <a:ext uri="{FF2B5EF4-FFF2-40B4-BE49-F238E27FC236}">
              <a16:creationId xmlns:a16="http://schemas.microsoft.com/office/drawing/2014/main" id="{67BEBED2-1143-440C-AD21-DFFA97A5128E}"/>
            </a:ext>
          </a:extLst>
        </xdr:cNvPr>
        <xdr:cNvCxnSpPr/>
      </xdr:nvCxnSpPr>
      <xdr:spPr>
        <a:xfrm flipH="1" flipV="1">
          <a:off x="19164301" y="4478868"/>
          <a:ext cx="4232" cy="1794932"/>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359834</xdr:colOff>
      <xdr:row>16</xdr:row>
      <xdr:rowOff>8466</xdr:rowOff>
    </xdr:from>
    <xdr:to>
      <xdr:col>9</xdr:col>
      <xdr:colOff>364066</xdr:colOff>
      <xdr:row>23</xdr:row>
      <xdr:rowOff>165098</xdr:rowOff>
    </xdr:to>
    <xdr:cxnSp macro="">
      <xdr:nvCxnSpPr>
        <xdr:cNvPr id="24" name="Straight Arrow Connector 23">
          <a:extLst>
            <a:ext uri="{FF2B5EF4-FFF2-40B4-BE49-F238E27FC236}">
              <a16:creationId xmlns:a16="http://schemas.microsoft.com/office/drawing/2014/main" id="{7E69EE92-9C3A-475E-858E-B421C82563DB}"/>
            </a:ext>
          </a:extLst>
        </xdr:cNvPr>
        <xdr:cNvCxnSpPr/>
      </xdr:nvCxnSpPr>
      <xdr:spPr>
        <a:xfrm flipH="1" flipV="1">
          <a:off x="14875934" y="1896533"/>
          <a:ext cx="4232" cy="1794932"/>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25400</xdr:colOff>
      <xdr:row>14</xdr:row>
      <xdr:rowOff>4233</xdr:rowOff>
    </xdr:from>
    <xdr:to>
      <xdr:col>16</xdr:col>
      <xdr:colOff>8467</xdr:colOff>
      <xdr:row>14</xdr:row>
      <xdr:rowOff>4233</xdr:rowOff>
    </xdr:to>
    <xdr:cxnSp macro="">
      <xdr:nvCxnSpPr>
        <xdr:cNvPr id="25" name="Straight Arrow Connector 24">
          <a:extLst>
            <a:ext uri="{FF2B5EF4-FFF2-40B4-BE49-F238E27FC236}">
              <a16:creationId xmlns:a16="http://schemas.microsoft.com/office/drawing/2014/main" id="{58A25B8B-11C9-4398-9F69-3BAC79F12CC3}"/>
            </a:ext>
          </a:extLst>
        </xdr:cNvPr>
        <xdr:cNvCxnSpPr/>
      </xdr:nvCxnSpPr>
      <xdr:spPr>
        <a:xfrm>
          <a:off x="15917333" y="2438400"/>
          <a:ext cx="2252134" cy="0"/>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635001</xdr:colOff>
      <xdr:row>14</xdr:row>
      <xdr:rowOff>4233</xdr:rowOff>
    </xdr:from>
    <xdr:to>
      <xdr:col>20</xdr:col>
      <xdr:colOff>622300</xdr:colOff>
      <xdr:row>14</xdr:row>
      <xdr:rowOff>8469</xdr:rowOff>
    </xdr:to>
    <xdr:cxnSp macro="">
      <xdr:nvCxnSpPr>
        <xdr:cNvPr id="27" name="Straight Arrow Connector 26">
          <a:extLst>
            <a:ext uri="{FF2B5EF4-FFF2-40B4-BE49-F238E27FC236}">
              <a16:creationId xmlns:a16="http://schemas.microsoft.com/office/drawing/2014/main" id="{ACCB8ED7-C7FF-42B4-A74C-EC3748C13679}"/>
            </a:ext>
          </a:extLst>
        </xdr:cNvPr>
        <xdr:cNvCxnSpPr/>
      </xdr:nvCxnSpPr>
      <xdr:spPr>
        <a:xfrm flipV="1">
          <a:off x="20654434" y="2654300"/>
          <a:ext cx="1265766" cy="4236"/>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359833</xdr:colOff>
      <xdr:row>7</xdr:row>
      <xdr:rowOff>12700</xdr:rowOff>
    </xdr:from>
    <xdr:to>
      <xdr:col>17</xdr:col>
      <xdr:colOff>368301</xdr:colOff>
      <xdr:row>12</xdr:row>
      <xdr:rowOff>1</xdr:rowOff>
    </xdr:to>
    <xdr:cxnSp macro="">
      <xdr:nvCxnSpPr>
        <xdr:cNvPr id="31" name="Straight Arrow Connector 30">
          <a:extLst>
            <a:ext uri="{FF2B5EF4-FFF2-40B4-BE49-F238E27FC236}">
              <a16:creationId xmlns:a16="http://schemas.microsoft.com/office/drawing/2014/main" id="{D81B14E2-F272-485A-AC77-4BA76EF80664}"/>
            </a:ext>
          </a:extLst>
        </xdr:cNvPr>
        <xdr:cNvCxnSpPr/>
      </xdr:nvCxnSpPr>
      <xdr:spPr>
        <a:xfrm flipH="1" flipV="1">
          <a:off x="19308233" y="1354667"/>
          <a:ext cx="8468" cy="897467"/>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7</xdr:row>
      <xdr:rowOff>4233</xdr:rowOff>
    </xdr:from>
    <xdr:to>
      <xdr:col>17</xdr:col>
      <xdr:colOff>385235</xdr:colOff>
      <xdr:row>7</xdr:row>
      <xdr:rowOff>8467</xdr:rowOff>
    </xdr:to>
    <xdr:cxnSp macro="">
      <xdr:nvCxnSpPr>
        <xdr:cNvPr id="36" name="Straight Arrow Connector 35">
          <a:extLst>
            <a:ext uri="{FF2B5EF4-FFF2-40B4-BE49-F238E27FC236}">
              <a16:creationId xmlns:a16="http://schemas.microsoft.com/office/drawing/2014/main" id="{F6009453-2F68-48F9-8600-12A572FB3D71}"/>
            </a:ext>
          </a:extLst>
        </xdr:cNvPr>
        <xdr:cNvCxnSpPr/>
      </xdr:nvCxnSpPr>
      <xdr:spPr>
        <a:xfrm flipH="1" flipV="1">
          <a:off x="12136967" y="1346200"/>
          <a:ext cx="7412568" cy="4234"/>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26</xdr:row>
      <xdr:rowOff>0</xdr:rowOff>
    </xdr:from>
    <xdr:to>
      <xdr:col>20</xdr:col>
      <xdr:colOff>626533</xdr:colOff>
      <xdr:row>26</xdr:row>
      <xdr:rowOff>8468</xdr:rowOff>
    </xdr:to>
    <xdr:cxnSp macro="">
      <xdr:nvCxnSpPr>
        <xdr:cNvPr id="43" name="Straight Arrow Connector 42">
          <a:extLst>
            <a:ext uri="{FF2B5EF4-FFF2-40B4-BE49-F238E27FC236}">
              <a16:creationId xmlns:a16="http://schemas.microsoft.com/office/drawing/2014/main" id="{2D2CA15E-2357-47BB-9B5A-B32920FC0E58}"/>
            </a:ext>
          </a:extLst>
        </xdr:cNvPr>
        <xdr:cNvCxnSpPr/>
      </xdr:nvCxnSpPr>
      <xdr:spPr>
        <a:xfrm flipV="1">
          <a:off x="20226867" y="4800600"/>
          <a:ext cx="1265766" cy="8468"/>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347133</xdr:colOff>
      <xdr:row>28</xdr:row>
      <xdr:rowOff>8467</xdr:rowOff>
    </xdr:from>
    <xdr:to>
      <xdr:col>22</xdr:col>
      <xdr:colOff>351368</xdr:colOff>
      <xdr:row>31</xdr:row>
      <xdr:rowOff>0</xdr:rowOff>
    </xdr:to>
    <xdr:cxnSp macro="">
      <xdr:nvCxnSpPr>
        <xdr:cNvPr id="45" name="Straight Arrow Connector 44">
          <a:extLst>
            <a:ext uri="{FF2B5EF4-FFF2-40B4-BE49-F238E27FC236}">
              <a16:creationId xmlns:a16="http://schemas.microsoft.com/office/drawing/2014/main" id="{23519CBE-87AD-4AE0-9A41-CF47E3E97277}"/>
            </a:ext>
          </a:extLst>
        </xdr:cNvPr>
        <xdr:cNvCxnSpPr/>
      </xdr:nvCxnSpPr>
      <xdr:spPr>
        <a:xfrm flipH="1">
          <a:off x="22542500" y="5173134"/>
          <a:ext cx="4235" cy="537633"/>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342900</xdr:colOff>
      <xdr:row>35</xdr:row>
      <xdr:rowOff>4233</xdr:rowOff>
    </xdr:from>
    <xdr:to>
      <xdr:col>22</xdr:col>
      <xdr:colOff>351367</xdr:colOff>
      <xdr:row>37</xdr:row>
      <xdr:rowOff>169333</xdr:rowOff>
    </xdr:to>
    <xdr:cxnSp macro="">
      <xdr:nvCxnSpPr>
        <xdr:cNvPr id="57" name="Straight Arrow Connector 56">
          <a:extLst>
            <a:ext uri="{FF2B5EF4-FFF2-40B4-BE49-F238E27FC236}">
              <a16:creationId xmlns:a16="http://schemas.microsoft.com/office/drawing/2014/main" id="{3D157BC9-BA23-41CD-94C2-27A1CF136701}"/>
            </a:ext>
          </a:extLst>
        </xdr:cNvPr>
        <xdr:cNvCxnSpPr/>
      </xdr:nvCxnSpPr>
      <xdr:spPr>
        <a:xfrm flipH="1">
          <a:off x="22538267" y="6443133"/>
          <a:ext cx="8467" cy="529167"/>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49"/>
  <sheetViews>
    <sheetView topLeftCell="A115" zoomScale="70" zoomScaleNormal="70" workbookViewId="0">
      <selection activeCell="E129" sqref="E129:G129"/>
    </sheetView>
  </sheetViews>
  <sheetFormatPr defaultColWidth="8.89453125" defaultRowHeight="15.6" x14ac:dyDescent="0.55000000000000004"/>
  <cols>
    <col min="1" max="1" width="45.15625" style="8" bestFit="1" customWidth="1"/>
    <col min="2" max="2" width="19.1015625" style="9" bestFit="1" customWidth="1"/>
    <col min="3" max="3" width="79.62890625" style="10" customWidth="1"/>
    <col min="4" max="4" width="21.05078125" style="9" customWidth="1"/>
    <col min="5" max="5" width="24.3125" style="12" customWidth="1"/>
    <col min="6" max="6" width="18.26171875" style="12" customWidth="1"/>
    <col min="7" max="7" width="19.26171875" style="8" customWidth="1"/>
    <col min="8" max="16384" width="8.89453125" style="2"/>
  </cols>
  <sheetData>
    <row r="2" spans="1:8" s="1" customFormat="1" ht="18.3" x14ac:dyDescent="0.7">
      <c r="A2" s="13" t="s">
        <v>0</v>
      </c>
      <c r="B2" s="13"/>
      <c r="C2" s="14"/>
      <c r="D2" s="23"/>
      <c r="E2" s="15"/>
      <c r="F2" s="15"/>
      <c r="G2" s="13"/>
    </row>
    <row r="3" spans="1:8" customFormat="1" x14ac:dyDescent="0.6">
      <c r="A3" s="16"/>
      <c r="B3" s="16"/>
      <c r="C3" s="17"/>
      <c r="D3" s="18"/>
      <c r="E3" s="36"/>
      <c r="F3" s="36"/>
      <c r="G3" s="16"/>
    </row>
    <row r="4" spans="1:8" s="60" customFormat="1" x14ac:dyDescent="0.6">
      <c r="A4" s="56" t="s">
        <v>16</v>
      </c>
      <c r="B4" s="57"/>
      <c r="C4" s="58"/>
      <c r="D4" s="59"/>
      <c r="E4" s="57"/>
      <c r="F4" s="57"/>
      <c r="G4" s="57"/>
    </row>
    <row r="5" spans="1:8" customFormat="1" x14ac:dyDescent="0.6">
      <c r="A5" s="16"/>
      <c r="B5" s="16"/>
      <c r="C5" s="17"/>
      <c r="D5" s="18"/>
      <c r="E5" s="36"/>
      <c r="F5" s="36"/>
      <c r="G5" s="16"/>
    </row>
    <row r="6" spans="1:8" s="4" customFormat="1" ht="15.6" customHeight="1" x14ac:dyDescent="0.6">
      <c r="A6" s="63" t="s">
        <v>53</v>
      </c>
      <c r="B6" s="271" t="s">
        <v>3</v>
      </c>
      <c r="C6" s="271"/>
      <c r="D6" s="5"/>
      <c r="E6" s="5" t="s">
        <v>280</v>
      </c>
      <c r="F6" s="5"/>
      <c r="G6" s="19"/>
      <c r="H6" s="238"/>
    </row>
    <row r="7" spans="1:8" s="3" customFormat="1" ht="15.6" customHeight="1" x14ac:dyDescent="0.6">
      <c r="A7" s="64" t="s">
        <v>4</v>
      </c>
      <c r="B7" s="272" t="s">
        <v>72</v>
      </c>
      <c r="C7" s="272"/>
      <c r="D7" s="5"/>
      <c r="E7" s="239"/>
      <c r="F7" s="262" t="s">
        <v>281</v>
      </c>
      <c r="G7" s="262"/>
      <c r="H7" s="262"/>
    </row>
    <row r="8" spans="1:8" s="3" customFormat="1" ht="15.6" customHeight="1" x14ac:dyDescent="0.6">
      <c r="A8" s="64" t="s">
        <v>5</v>
      </c>
      <c r="B8" s="272" t="s">
        <v>54</v>
      </c>
      <c r="C8" s="272"/>
      <c r="D8" s="5"/>
      <c r="E8" s="240"/>
      <c r="F8" s="262" t="s">
        <v>282</v>
      </c>
      <c r="G8" s="262"/>
      <c r="H8" s="262"/>
    </row>
    <row r="9" spans="1:8" s="3" customFormat="1" ht="15.6" customHeight="1" x14ac:dyDescent="0.6">
      <c r="A9" s="62" t="s">
        <v>6</v>
      </c>
      <c r="B9" s="273" t="s">
        <v>55</v>
      </c>
      <c r="C9" s="273"/>
      <c r="D9" s="21"/>
      <c r="E9" s="37"/>
      <c r="F9" s="76"/>
      <c r="G9" s="6"/>
    </row>
    <row r="10" spans="1:8" s="3" customFormat="1" ht="15.6" customHeight="1" x14ac:dyDescent="0.6">
      <c r="A10" s="62" t="s">
        <v>7</v>
      </c>
      <c r="B10" s="273" t="s">
        <v>56</v>
      </c>
      <c r="C10" s="273"/>
      <c r="D10" s="21"/>
      <c r="E10" s="37"/>
      <c r="F10" s="76"/>
      <c r="G10" s="6"/>
    </row>
    <row r="11" spans="1:8" s="3" customFormat="1" ht="15.6" customHeight="1" x14ac:dyDescent="0.6">
      <c r="A11" s="74"/>
      <c r="B11" s="75"/>
      <c r="C11" s="75"/>
      <c r="D11" s="21"/>
      <c r="E11" s="37"/>
      <c r="F11" s="37"/>
      <c r="G11" s="6"/>
    </row>
    <row r="12" spans="1:8" s="3" customFormat="1" x14ac:dyDescent="0.55000000000000004">
      <c r="A12" s="6"/>
      <c r="B12" s="6"/>
      <c r="C12" s="7"/>
      <c r="D12" s="5"/>
      <c r="E12" s="37"/>
      <c r="F12" s="37"/>
      <c r="G12" s="6"/>
    </row>
    <row r="13" spans="1:8" x14ac:dyDescent="0.55000000000000004">
      <c r="A13" s="263" t="s">
        <v>84</v>
      </c>
      <c r="B13" s="264"/>
      <c r="C13" s="264"/>
      <c r="D13" s="264"/>
      <c r="E13" s="264"/>
      <c r="F13" s="265"/>
      <c r="G13" s="2"/>
    </row>
    <row r="14" spans="1:8" ht="46.8" x14ac:dyDescent="0.55000000000000004">
      <c r="A14" s="11" t="s">
        <v>23</v>
      </c>
      <c r="B14" s="11" t="s">
        <v>24</v>
      </c>
      <c r="C14" s="11" t="s">
        <v>67</v>
      </c>
      <c r="D14" s="82" t="s">
        <v>68</v>
      </c>
      <c r="E14" s="230" t="s">
        <v>69</v>
      </c>
      <c r="F14" s="81" t="s">
        <v>1</v>
      </c>
      <c r="G14" s="2"/>
    </row>
    <row r="15" spans="1:8" x14ac:dyDescent="0.55000000000000004">
      <c r="A15" s="43" t="s">
        <v>74</v>
      </c>
      <c r="B15" s="72"/>
      <c r="C15" s="73"/>
      <c r="D15" s="225"/>
      <c r="E15" s="72"/>
      <c r="F15" s="72"/>
      <c r="G15" s="2"/>
    </row>
    <row r="16" spans="1:8" x14ac:dyDescent="0.55000000000000004">
      <c r="A16" s="346" t="s">
        <v>76</v>
      </c>
      <c r="B16" s="11" t="s">
        <v>75</v>
      </c>
      <c r="C16" s="11" t="s">
        <v>79</v>
      </c>
      <c r="D16" s="218">
        <v>55</v>
      </c>
      <c r="E16" s="82"/>
      <c r="F16" s="11"/>
      <c r="G16" s="2"/>
    </row>
    <row r="17" spans="1:7" x14ac:dyDescent="0.55000000000000004">
      <c r="A17" s="346" t="s">
        <v>93</v>
      </c>
      <c r="B17" s="71" t="s">
        <v>17</v>
      </c>
      <c r="C17" s="71" t="s">
        <v>2</v>
      </c>
      <c r="D17" s="218">
        <v>709</v>
      </c>
      <c r="E17" s="82"/>
      <c r="F17" s="71"/>
      <c r="G17" s="2"/>
    </row>
    <row r="18" spans="1:7" x14ac:dyDescent="0.55000000000000004">
      <c r="A18" s="43" t="s">
        <v>70</v>
      </c>
      <c r="B18" s="72"/>
      <c r="C18" s="72"/>
      <c r="D18" s="225"/>
      <c r="E18" s="72"/>
      <c r="F18" s="72"/>
      <c r="G18" s="2"/>
    </row>
    <row r="19" spans="1:7" x14ac:dyDescent="0.55000000000000004">
      <c r="A19" s="84" t="s">
        <v>109</v>
      </c>
      <c r="B19" s="81" t="s">
        <v>110</v>
      </c>
      <c r="C19" s="81"/>
      <c r="D19" s="219">
        <v>52</v>
      </c>
      <c r="E19" s="95"/>
      <c r="F19" s="81"/>
      <c r="G19" s="2"/>
    </row>
    <row r="20" spans="1:7" x14ac:dyDescent="0.55000000000000004">
      <c r="A20" s="84" t="s">
        <v>111</v>
      </c>
      <c r="B20" s="81" t="s">
        <v>52</v>
      </c>
      <c r="C20" s="81"/>
      <c r="D20" s="219">
        <v>9</v>
      </c>
      <c r="E20" s="95"/>
      <c r="F20" s="81"/>
      <c r="G20" s="2"/>
    </row>
    <row r="21" spans="1:7" x14ac:dyDescent="0.55000000000000004">
      <c r="A21" s="68" t="s">
        <v>95</v>
      </c>
      <c r="B21" s="71" t="s">
        <v>99</v>
      </c>
      <c r="C21" s="71"/>
      <c r="D21" s="218">
        <v>0.67</v>
      </c>
      <c r="E21" s="82"/>
      <c r="F21" s="71"/>
      <c r="G21" s="2"/>
    </row>
    <row r="22" spans="1:7" x14ac:dyDescent="0.55000000000000004">
      <c r="A22" s="68" t="s">
        <v>98</v>
      </c>
      <c r="B22" s="71" t="s">
        <v>99</v>
      </c>
      <c r="C22" s="71"/>
      <c r="D22" s="218">
        <v>1</v>
      </c>
      <c r="E22" s="82"/>
      <c r="F22" s="71"/>
      <c r="G22" s="2"/>
    </row>
    <row r="23" spans="1:7" x14ac:dyDescent="0.55000000000000004">
      <c r="A23" s="68" t="s">
        <v>96</v>
      </c>
      <c r="B23" s="71" t="s">
        <v>97</v>
      </c>
      <c r="C23" s="71"/>
      <c r="D23" s="218">
        <v>3</v>
      </c>
      <c r="E23" s="82"/>
      <c r="F23" s="71"/>
      <c r="G23" s="2"/>
    </row>
    <row r="24" spans="1:7" x14ac:dyDescent="0.55000000000000004">
      <c r="A24" s="68" t="s">
        <v>94</v>
      </c>
      <c r="B24" s="71" t="s">
        <v>17</v>
      </c>
      <c r="C24" s="71" t="s">
        <v>2</v>
      </c>
      <c r="D24" s="217">
        <v>169</v>
      </c>
      <c r="E24" s="231"/>
      <c r="F24" s="71"/>
      <c r="G24" s="2"/>
    </row>
    <row r="25" spans="1:7" x14ac:dyDescent="0.55000000000000004">
      <c r="A25" s="68" t="s">
        <v>78</v>
      </c>
      <c r="B25" s="71" t="s">
        <v>77</v>
      </c>
      <c r="C25" s="71"/>
      <c r="D25" s="218">
        <v>70</v>
      </c>
      <c r="E25" s="82"/>
      <c r="F25" s="71"/>
      <c r="G25" s="2"/>
    </row>
    <row r="26" spans="1:7" x14ac:dyDescent="0.55000000000000004">
      <c r="A26" s="67" t="s">
        <v>80</v>
      </c>
      <c r="B26" s="11" t="s">
        <v>81</v>
      </c>
      <c r="C26" s="11" t="s">
        <v>82</v>
      </c>
      <c r="D26" s="218"/>
      <c r="E26" s="82"/>
      <c r="F26" s="11"/>
      <c r="G26" s="2"/>
    </row>
    <row r="27" spans="1:7" ht="31.2" x14ac:dyDescent="0.55000000000000004">
      <c r="A27" s="68" t="s">
        <v>85</v>
      </c>
      <c r="B27" s="11" t="s">
        <v>2</v>
      </c>
      <c r="C27" s="71">
        <v>0.9</v>
      </c>
      <c r="D27" s="218">
        <v>0.9</v>
      </c>
      <c r="E27" s="82"/>
      <c r="F27" s="11"/>
      <c r="G27" s="2"/>
    </row>
    <row r="28" spans="1:7" ht="62.4" x14ac:dyDescent="0.55000000000000004">
      <c r="A28" s="68" t="s">
        <v>86</v>
      </c>
      <c r="B28" s="71"/>
      <c r="C28" s="71">
        <v>0.9</v>
      </c>
      <c r="D28" s="218">
        <v>0.9</v>
      </c>
      <c r="E28" s="82"/>
      <c r="F28" s="71"/>
      <c r="G28" s="2"/>
    </row>
    <row r="29" spans="1:7" x14ac:dyDescent="0.55000000000000004">
      <c r="A29" s="43" t="s">
        <v>108</v>
      </c>
      <c r="B29" s="274" t="s">
        <v>112</v>
      </c>
      <c r="C29" s="275"/>
      <c r="D29" s="72"/>
      <c r="E29" s="72"/>
      <c r="F29" s="72"/>
      <c r="G29" s="2"/>
    </row>
    <row r="30" spans="1:7" x14ac:dyDescent="0.55000000000000004">
      <c r="A30" s="346" t="s">
        <v>87</v>
      </c>
      <c r="B30" s="71" t="s">
        <v>89</v>
      </c>
      <c r="C30" s="71" t="s">
        <v>91</v>
      </c>
      <c r="D30" s="215">
        <v>8030</v>
      </c>
      <c r="E30" s="215"/>
      <c r="F30" s="232"/>
      <c r="G30" s="2"/>
    </row>
    <row r="31" spans="1:7" x14ac:dyDescent="0.55000000000000004">
      <c r="A31" s="347" t="s">
        <v>88</v>
      </c>
      <c r="B31" s="348" t="s">
        <v>90</v>
      </c>
      <c r="C31" s="348" t="s">
        <v>92</v>
      </c>
      <c r="D31" s="349">
        <v>4.0999999999999996</v>
      </c>
      <c r="E31" s="350"/>
      <c r="F31" s="351"/>
      <c r="G31" s="2"/>
    </row>
    <row r="32" spans="1:7" x14ac:dyDescent="0.55000000000000004">
      <c r="A32" s="352"/>
      <c r="B32" s="353"/>
      <c r="C32" s="353"/>
      <c r="D32" s="349">
        <v>5.2</v>
      </c>
      <c r="E32" s="350"/>
      <c r="F32" s="351"/>
      <c r="G32" s="2"/>
    </row>
    <row r="33" spans="1:7" x14ac:dyDescent="0.55000000000000004">
      <c r="A33" s="266" t="s">
        <v>105</v>
      </c>
      <c r="B33" s="268" t="s">
        <v>90</v>
      </c>
      <c r="C33" s="268" t="s">
        <v>2</v>
      </c>
      <c r="D33" s="220">
        <f>D31*D28*D27</f>
        <v>3.3210000000000002</v>
      </c>
      <c r="E33" s="215"/>
      <c r="F33" s="232"/>
      <c r="G33" s="2"/>
    </row>
    <row r="34" spans="1:7" x14ac:dyDescent="0.55000000000000004">
      <c r="A34" s="267"/>
      <c r="B34" s="269"/>
      <c r="C34" s="269"/>
      <c r="D34" s="86">
        <f>D32*D28*D27</f>
        <v>4.2120000000000006</v>
      </c>
      <c r="E34" s="215"/>
      <c r="F34" s="232"/>
      <c r="G34" s="2"/>
    </row>
    <row r="35" spans="1:7" x14ac:dyDescent="0.55000000000000004">
      <c r="A35" s="266" t="s">
        <v>100</v>
      </c>
      <c r="B35" s="268" t="s">
        <v>21</v>
      </c>
      <c r="C35" s="268" t="s">
        <v>2</v>
      </c>
      <c r="D35" s="216">
        <f>D24/D33</f>
        <v>50.888286660644383</v>
      </c>
      <c r="E35" s="215"/>
      <c r="F35" s="232"/>
      <c r="G35" s="2"/>
    </row>
    <row r="36" spans="1:7" x14ac:dyDescent="0.55000000000000004">
      <c r="A36" s="267"/>
      <c r="B36" s="269"/>
      <c r="C36" s="269"/>
      <c r="D36" s="85">
        <f>D24/D34</f>
        <v>40.123456790123448</v>
      </c>
      <c r="E36" s="215"/>
      <c r="F36" s="232"/>
      <c r="G36" s="2"/>
    </row>
    <row r="37" spans="1:7" x14ac:dyDescent="0.55000000000000004">
      <c r="A37" s="266" t="s">
        <v>101</v>
      </c>
      <c r="B37" s="268" t="s">
        <v>97</v>
      </c>
      <c r="C37" s="268" t="s">
        <v>2</v>
      </c>
      <c r="D37" s="217">
        <f>D35/D21</f>
        <v>75.952666657678179</v>
      </c>
      <c r="E37" s="215"/>
      <c r="F37" s="232"/>
      <c r="G37" s="2"/>
    </row>
    <row r="38" spans="1:7" x14ac:dyDescent="0.55000000000000004">
      <c r="A38" s="267"/>
      <c r="B38" s="269"/>
      <c r="C38" s="269"/>
      <c r="D38" s="85">
        <f>D36/D21</f>
        <v>59.885756403169324</v>
      </c>
      <c r="E38" s="215"/>
      <c r="F38" s="232"/>
      <c r="G38" s="2"/>
    </row>
    <row r="39" spans="1:7" x14ac:dyDescent="0.55000000000000004">
      <c r="A39" s="266" t="s">
        <v>102</v>
      </c>
      <c r="B39" s="268" t="s">
        <v>97</v>
      </c>
      <c r="C39" s="268" t="s">
        <v>2</v>
      </c>
      <c r="D39" s="217">
        <f>D37/D23</f>
        <v>25.317555552559394</v>
      </c>
      <c r="E39" s="81"/>
      <c r="F39" s="232"/>
      <c r="G39" s="2"/>
    </row>
    <row r="40" spans="1:7" x14ac:dyDescent="0.55000000000000004">
      <c r="A40" s="267"/>
      <c r="B40" s="269"/>
      <c r="C40" s="269"/>
      <c r="D40" s="85">
        <f>D38/D23</f>
        <v>19.961918801056441</v>
      </c>
      <c r="E40" s="81"/>
      <c r="F40" s="232"/>
      <c r="G40" s="2"/>
    </row>
    <row r="41" spans="1:7" x14ac:dyDescent="0.55000000000000004">
      <c r="A41" s="266" t="s">
        <v>104</v>
      </c>
      <c r="B41" s="268" t="s">
        <v>21</v>
      </c>
      <c r="C41" s="268" t="s">
        <v>2</v>
      </c>
      <c r="D41" s="217">
        <f>D37*D22</f>
        <v>75.952666657678179</v>
      </c>
      <c r="E41" s="81"/>
      <c r="F41" s="232"/>
      <c r="G41" s="2"/>
    </row>
    <row r="42" spans="1:7" x14ac:dyDescent="0.55000000000000004">
      <c r="A42" s="267"/>
      <c r="B42" s="269"/>
      <c r="C42" s="269"/>
      <c r="D42" s="85">
        <f>D38*D22</f>
        <v>59.885756403169324</v>
      </c>
      <c r="E42" s="81"/>
      <c r="F42" s="232"/>
      <c r="G42" s="2"/>
    </row>
    <row r="43" spans="1:7" x14ac:dyDescent="0.55000000000000004">
      <c r="A43" s="266" t="s">
        <v>106</v>
      </c>
      <c r="B43" s="268" t="s">
        <v>107</v>
      </c>
      <c r="C43" s="268" t="s">
        <v>2</v>
      </c>
      <c r="D43" s="220">
        <f>D33*D35/D37</f>
        <v>2.2250700000000001</v>
      </c>
      <c r="E43" s="81"/>
      <c r="F43" s="232"/>
      <c r="G43" s="2"/>
    </row>
    <row r="44" spans="1:7" x14ac:dyDescent="0.55000000000000004">
      <c r="A44" s="267"/>
      <c r="B44" s="269"/>
      <c r="C44" s="269"/>
      <c r="D44" s="86">
        <f>D34*D36/D38</f>
        <v>2.8220400000000008</v>
      </c>
      <c r="E44" s="81"/>
      <c r="F44" s="232"/>
      <c r="G44" s="2"/>
    </row>
    <row r="45" spans="1:7" ht="15.6" customHeight="1" x14ac:dyDescent="0.55000000000000004">
      <c r="A45" s="263" t="s">
        <v>54</v>
      </c>
      <c r="B45" s="264"/>
      <c r="C45" s="264"/>
      <c r="D45" s="264"/>
      <c r="E45" s="264"/>
      <c r="F45" s="265"/>
      <c r="G45" s="2"/>
    </row>
    <row r="46" spans="1:7" ht="31.2" x14ac:dyDescent="0.55000000000000004">
      <c r="A46" s="71" t="s">
        <v>23</v>
      </c>
      <c r="B46" s="71" t="s">
        <v>24</v>
      </c>
      <c r="C46" s="71" t="s">
        <v>67</v>
      </c>
      <c r="D46" s="82" t="s">
        <v>68</v>
      </c>
      <c r="E46" s="230" t="s">
        <v>283</v>
      </c>
      <c r="F46" s="81" t="s">
        <v>1</v>
      </c>
      <c r="G46" s="2"/>
    </row>
    <row r="47" spans="1:7" x14ac:dyDescent="0.55000000000000004">
      <c r="A47" s="43" t="s">
        <v>74</v>
      </c>
      <c r="B47" s="72"/>
      <c r="C47" s="73"/>
      <c r="D47" s="72"/>
      <c r="E47" s="72"/>
      <c r="F47" s="72"/>
      <c r="G47" s="2"/>
    </row>
    <row r="48" spans="1:7" x14ac:dyDescent="0.55000000000000004">
      <c r="A48" s="346" t="s">
        <v>76</v>
      </c>
      <c r="B48" s="71" t="s">
        <v>113</v>
      </c>
      <c r="C48" s="71"/>
      <c r="D48" s="215">
        <v>49</v>
      </c>
      <c r="E48" s="82"/>
      <c r="F48" s="71"/>
      <c r="G48" s="2"/>
    </row>
    <row r="49" spans="1:7" x14ac:dyDescent="0.55000000000000004">
      <c r="A49" s="346" t="s">
        <v>114</v>
      </c>
      <c r="B49" s="71" t="s">
        <v>17</v>
      </c>
      <c r="C49" s="71" t="s">
        <v>2</v>
      </c>
      <c r="D49" s="215">
        <v>509</v>
      </c>
      <c r="E49" s="82"/>
      <c r="F49" s="71"/>
      <c r="G49" s="2"/>
    </row>
    <row r="50" spans="1:7" x14ac:dyDescent="0.55000000000000004">
      <c r="A50" s="43" t="s">
        <v>70</v>
      </c>
      <c r="B50" s="72"/>
      <c r="C50" s="72"/>
      <c r="D50" s="72"/>
      <c r="E50" s="72"/>
      <c r="F50" s="72"/>
      <c r="G50" s="2"/>
    </row>
    <row r="51" spans="1:7" x14ac:dyDescent="0.55000000000000004">
      <c r="A51" s="84" t="s">
        <v>109</v>
      </c>
      <c r="B51" s="81" t="s">
        <v>110</v>
      </c>
      <c r="C51" s="81"/>
      <c r="D51" s="81">
        <v>52</v>
      </c>
      <c r="E51" s="95"/>
      <c r="F51" s="81"/>
      <c r="G51" s="2"/>
    </row>
    <row r="52" spans="1:7" x14ac:dyDescent="0.55000000000000004">
      <c r="A52" s="354" t="s">
        <v>118</v>
      </c>
      <c r="B52" s="350" t="s">
        <v>117</v>
      </c>
      <c r="C52" s="350" t="s">
        <v>119</v>
      </c>
      <c r="D52" s="350">
        <v>0.24</v>
      </c>
      <c r="E52" s="355"/>
      <c r="F52" s="350"/>
      <c r="G52" s="2"/>
    </row>
    <row r="53" spans="1:7" x14ac:dyDescent="0.55000000000000004">
      <c r="A53" s="68" t="s">
        <v>124</v>
      </c>
      <c r="B53" s="71" t="s">
        <v>122</v>
      </c>
      <c r="C53" s="71"/>
      <c r="D53" s="215">
        <v>165</v>
      </c>
      <c r="E53" s="82"/>
      <c r="F53" s="71"/>
      <c r="G53" s="2"/>
    </row>
    <row r="54" spans="1:7" x14ac:dyDescent="0.55000000000000004">
      <c r="A54" s="84" t="s">
        <v>111</v>
      </c>
      <c r="B54" s="81" t="s">
        <v>52</v>
      </c>
      <c r="C54" s="81"/>
      <c r="D54" s="81">
        <v>16</v>
      </c>
      <c r="E54" s="95"/>
      <c r="F54" s="81"/>
      <c r="G54" s="2"/>
    </row>
    <row r="55" spans="1:7" ht="15.9" customHeight="1" x14ac:dyDescent="0.55000000000000004">
      <c r="A55" s="68" t="s">
        <v>116</v>
      </c>
      <c r="B55" s="71" t="s">
        <v>77</v>
      </c>
      <c r="C55" s="71"/>
      <c r="D55" s="215">
        <v>30</v>
      </c>
      <c r="E55" s="82"/>
      <c r="F55" s="71"/>
      <c r="G55" s="2"/>
    </row>
    <row r="56" spans="1:7" x14ac:dyDescent="0.55000000000000004">
      <c r="A56" s="68" t="s">
        <v>121</v>
      </c>
      <c r="B56" s="71" t="s">
        <v>120</v>
      </c>
      <c r="C56" s="71"/>
      <c r="D56" s="215">
        <v>2</v>
      </c>
      <c r="E56" s="82"/>
      <c r="F56" s="71"/>
      <c r="G56" s="2"/>
    </row>
    <row r="57" spans="1:7" x14ac:dyDescent="0.55000000000000004">
      <c r="A57" s="68" t="s">
        <v>125</v>
      </c>
      <c r="B57" s="71" t="s">
        <v>123</v>
      </c>
      <c r="C57" s="71"/>
      <c r="D57" s="215">
        <f>(0.02+0.03)/2</f>
        <v>2.5000000000000001E-2</v>
      </c>
      <c r="E57" s="82"/>
      <c r="F57" s="71"/>
      <c r="G57" s="2"/>
    </row>
    <row r="58" spans="1:7" x14ac:dyDescent="0.55000000000000004">
      <c r="A58" s="68" t="s">
        <v>98</v>
      </c>
      <c r="B58" s="71" t="s">
        <v>99</v>
      </c>
      <c r="C58" s="71"/>
      <c r="D58" s="215">
        <v>2</v>
      </c>
      <c r="E58" s="82"/>
      <c r="F58" s="71"/>
      <c r="G58" s="2"/>
    </row>
    <row r="59" spans="1:7" x14ac:dyDescent="0.55000000000000004">
      <c r="A59" s="68" t="s">
        <v>115</v>
      </c>
      <c r="B59" s="71" t="s">
        <v>61</v>
      </c>
      <c r="C59" s="71"/>
      <c r="D59" s="216">
        <v>2</v>
      </c>
      <c r="E59" s="231"/>
      <c r="F59" s="71"/>
      <c r="G59" s="2"/>
    </row>
    <row r="60" spans="1:7" x14ac:dyDescent="0.55000000000000004">
      <c r="A60" s="43" t="s">
        <v>108</v>
      </c>
      <c r="B60" s="90"/>
      <c r="C60" s="90"/>
      <c r="D60" s="72"/>
      <c r="E60" s="72"/>
      <c r="F60" s="72"/>
      <c r="G60" s="2"/>
    </row>
    <row r="61" spans="1:7" x14ac:dyDescent="0.55000000000000004">
      <c r="A61" s="68" t="s">
        <v>126</v>
      </c>
      <c r="B61" s="71" t="s">
        <v>127</v>
      </c>
      <c r="C61" s="71"/>
      <c r="D61" s="215">
        <f>D57*D58*1000</f>
        <v>50</v>
      </c>
      <c r="E61" s="82"/>
      <c r="F61" s="71"/>
      <c r="G61" s="2"/>
    </row>
    <row r="62" spans="1:7" x14ac:dyDescent="0.55000000000000004">
      <c r="A62" s="68" t="s">
        <v>128</v>
      </c>
      <c r="B62" s="71" t="s">
        <v>97</v>
      </c>
      <c r="C62" s="71"/>
      <c r="D62" s="216">
        <f>D49/D61</f>
        <v>10.18</v>
      </c>
      <c r="E62" s="231"/>
      <c r="F62" s="71"/>
      <c r="G62" s="2"/>
    </row>
    <row r="63" spans="1:7" x14ac:dyDescent="0.55000000000000004">
      <c r="A63" s="68" t="s">
        <v>130</v>
      </c>
      <c r="B63" s="71" t="s">
        <v>21</v>
      </c>
      <c r="C63" s="71"/>
      <c r="D63" s="216">
        <f>D62*D58</f>
        <v>20.36</v>
      </c>
      <c r="E63" s="231"/>
      <c r="F63" s="71"/>
      <c r="G63" s="2"/>
    </row>
    <row r="64" spans="1:7" x14ac:dyDescent="0.55000000000000004">
      <c r="A64" s="68" t="s">
        <v>96</v>
      </c>
      <c r="B64" s="71" t="s">
        <v>97</v>
      </c>
      <c r="C64" s="71"/>
      <c r="D64" s="215">
        <v>2</v>
      </c>
      <c r="E64" s="82"/>
      <c r="F64" s="71"/>
      <c r="G64" s="2"/>
    </row>
    <row r="65" spans="1:7" x14ac:dyDescent="0.55000000000000004">
      <c r="A65" s="68" t="s">
        <v>129</v>
      </c>
      <c r="B65" s="71" t="s">
        <v>97</v>
      </c>
      <c r="C65" s="71"/>
      <c r="D65" s="216">
        <f>D62/D64</f>
        <v>5.09</v>
      </c>
      <c r="E65" s="231"/>
      <c r="F65" s="71"/>
      <c r="G65" s="2"/>
    </row>
    <row r="66" spans="1:7" x14ac:dyDescent="0.55000000000000004">
      <c r="A66" s="68" t="s">
        <v>103</v>
      </c>
      <c r="B66" s="71" t="s">
        <v>21</v>
      </c>
      <c r="C66" s="71"/>
      <c r="D66" s="216">
        <f>D65*D58</f>
        <v>10.18</v>
      </c>
      <c r="E66" s="231"/>
      <c r="F66" s="71"/>
      <c r="G66" s="2"/>
    </row>
    <row r="67" spans="1:7" ht="15.9" thickBot="1" x14ac:dyDescent="0.6"/>
    <row r="68" spans="1:7" s="133" customFormat="1" x14ac:dyDescent="0.55000000000000004">
      <c r="A68" s="290" t="s">
        <v>200</v>
      </c>
      <c r="B68" s="291"/>
      <c r="C68" s="115"/>
      <c r="D68" s="115"/>
      <c r="E68" s="115"/>
      <c r="F68" s="115"/>
      <c r="G68" s="116"/>
    </row>
    <row r="69" spans="1:7" s="133" customFormat="1" x14ac:dyDescent="0.55000000000000004">
      <c r="A69" s="292"/>
      <c r="B69" s="293"/>
      <c r="C69" s="114"/>
      <c r="D69" s="114"/>
      <c r="E69" s="114"/>
      <c r="F69" s="114"/>
      <c r="G69" s="118"/>
    </row>
    <row r="70" spans="1:7" s="133" customFormat="1" ht="28.2" x14ac:dyDescent="0.55000000000000004">
      <c r="A70" s="142"/>
      <c r="B70" s="143" t="s">
        <v>204</v>
      </c>
      <c r="C70" s="114"/>
      <c r="D70" s="144" t="s">
        <v>205</v>
      </c>
      <c r="E70" s="114"/>
      <c r="F70" s="114"/>
      <c r="G70" s="294" t="s">
        <v>207</v>
      </c>
    </row>
    <row r="71" spans="1:7" s="133" customFormat="1" x14ac:dyDescent="0.55000000000000004">
      <c r="A71" s="117"/>
      <c r="B71" s="114"/>
      <c r="C71" s="114"/>
      <c r="E71" s="114"/>
      <c r="F71" s="114"/>
      <c r="G71" s="294"/>
    </row>
    <row r="72" spans="1:7" s="133" customFormat="1" x14ac:dyDescent="0.55000000000000004">
      <c r="A72" s="122" t="s">
        <v>202</v>
      </c>
      <c r="B72" s="138">
        <f>D102</f>
        <v>0</v>
      </c>
      <c r="C72" s="114"/>
      <c r="D72" s="122" t="s">
        <v>201</v>
      </c>
      <c r="E72" s="138">
        <f>D140</f>
        <v>0</v>
      </c>
      <c r="F72" s="114"/>
      <c r="G72" s="294" t="s">
        <v>208</v>
      </c>
    </row>
    <row r="73" spans="1:7" s="133" customFormat="1" x14ac:dyDescent="0.55000000000000004">
      <c r="A73" s="117"/>
      <c r="B73" s="114"/>
      <c r="C73" s="114"/>
      <c r="D73" s="114"/>
      <c r="E73" s="114"/>
      <c r="F73" s="114"/>
      <c r="G73" s="294"/>
    </row>
    <row r="74" spans="1:7" s="133" customFormat="1" x14ac:dyDescent="0.55000000000000004">
      <c r="A74" s="122" t="s">
        <v>210</v>
      </c>
      <c r="B74" s="138">
        <f>D103</f>
        <v>0</v>
      </c>
      <c r="C74" s="114"/>
      <c r="D74" s="122" t="s">
        <v>212</v>
      </c>
      <c r="E74" s="138">
        <f>D143</f>
        <v>0</v>
      </c>
      <c r="F74" s="114"/>
      <c r="G74" s="118"/>
    </row>
    <row r="75" spans="1:7" s="133" customFormat="1" x14ac:dyDescent="0.55000000000000004">
      <c r="C75" s="114"/>
      <c r="D75" s="114"/>
      <c r="E75" s="114"/>
      <c r="G75" s="118"/>
    </row>
    <row r="76" spans="1:7" s="133" customFormat="1" x14ac:dyDescent="0.55000000000000004">
      <c r="A76" s="122" t="s">
        <v>203</v>
      </c>
      <c r="B76" s="140">
        <f>F113</f>
        <v>0</v>
      </c>
      <c r="C76" s="114"/>
      <c r="D76" s="122" t="s">
        <v>211</v>
      </c>
      <c r="E76" s="139">
        <v>0</v>
      </c>
      <c r="F76" s="114" t="s">
        <v>209</v>
      </c>
      <c r="G76" s="118"/>
    </row>
    <row r="77" spans="1:7" s="133" customFormat="1" x14ac:dyDescent="0.55000000000000004">
      <c r="A77" s="117"/>
      <c r="B77" s="114"/>
      <c r="C77" s="114"/>
      <c r="D77" s="114"/>
      <c r="E77" s="114"/>
      <c r="F77" s="114"/>
      <c r="G77" s="118"/>
    </row>
    <row r="78" spans="1:7" s="133" customFormat="1" x14ac:dyDescent="0.55000000000000004">
      <c r="A78" s="117"/>
      <c r="B78" s="114"/>
      <c r="C78" s="114"/>
      <c r="D78" s="114"/>
      <c r="E78" s="114"/>
      <c r="F78" s="114"/>
      <c r="G78" s="118"/>
    </row>
    <row r="79" spans="1:7" s="133" customFormat="1" x14ac:dyDescent="0.55000000000000004">
      <c r="A79" s="117"/>
      <c r="B79" s="114"/>
      <c r="C79" s="114"/>
      <c r="D79" s="122" t="s">
        <v>213</v>
      </c>
      <c r="E79" s="145">
        <f>D142</f>
        <v>0</v>
      </c>
      <c r="F79" s="114"/>
      <c r="G79" s="118"/>
    </row>
    <row r="80" spans="1:7" s="133" customFormat="1" x14ac:dyDescent="0.55000000000000004">
      <c r="A80" s="117"/>
      <c r="B80" s="114"/>
      <c r="C80" s="114"/>
      <c r="D80" s="114"/>
      <c r="E80" s="114"/>
      <c r="F80" s="114"/>
      <c r="G80" s="118"/>
    </row>
    <row r="81" spans="1:7" s="133" customFormat="1" ht="15.9" thickBot="1" x14ac:dyDescent="0.6">
      <c r="A81" s="119"/>
      <c r="B81" s="120"/>
      <c r="C81" s="120"/>
      <c r="D81" s="120"/>
      <c r="E81" s="120"/>
      <c r="F81" s="120"/>
      <c r="G81" s="121"/>
    </row>
    <row r="82" spans="1:7" s="3" customFormat="1" x14ac:dyDescent="0.55000000000000004">
      <c r="A82" s="6"/>
      <c r="B82" s="6"/>
      <c r="C82" s="7"/>
      <c r="D82" s="5"/>
      <c r="E82" s="37"/>
      <c r="F82" s="37"/>
      <c r="G82" s="6"/>
    </row>
    <row r="83" spans="1:7" s="3" customFormat="1" ht="15.6" customHeight="1" x14ac:dyDescent="0.55000000000000004">
      <c r="A83" s="340" t="s">
        <v>8</v>
      </c>
      <c r="B83" s="340"/>
      <c r="C83" s="340"/>
      <c r="D83" s="340"/>
      <c r="E83" s="340"/>
      <c r="F83" s="340"/>
      <c r="G83" s="340"/>
    </row>
    <row r="84" spans="1:7" s="3" customFormat="1" x14ac:dyDescent="0.55000000000000004">
      <c r="A84" s="300" t="s">
        <v>28</v>
      </c>
      <c r="B84" s="300"/>
      <c r="C84" s="300"/>
      <c r="D84" s="300"/>
      <c r="E84" s="300"/>
      <c r="F84" s="300"/>
      <c r="G84" s="300"/>
    </row>
    <row r="85" spans="1:7" s="3" customFormat="1" x14ac:dyDescent="0.55000000000000004">
      <c r="A85" s="255" t="s">
        <v>26</v>
      </c>
      <c r="B85" s="255" t="s">
        <v>25</v>
      </c>
      <c r="C85" s="235" t="s">
        <v>27</v>
      </c>
      <c r="D85" s="52" t="s">
        <v>30</v>
      </c>
      <c r="E85" s="270" t="s">
        <v>1</v>
      </c>
      <c r="F85" s="270"/>
      <c r="G85" s="270"/>
    </row>
    <row r="86" spans="1:7" s="3" customFormat="1" x14ac:dyDescent="0.55000000000000004">
      <c r="A86" s="276" t="s">
        <v>50</v>
      </c>
      <c r="B86" s="286" t="s">
        <v>21</v>
      </c>
      <c r="C86" s="33" t="s">
        <v>73</v>
      </c>
      <c r="D86" s="254"/>
      <c r="E86" s="270"/>
      <c r="F86" s="270"/>
      <c r="G86" s="270"/>
    </row>
    <row r="87" spans="1:7" s="3" customFormat="1" x14ac:dyDescent="0.55000000000000004">
      <c r="A87" s="276"/>
      <c r="B87" s="286"/>
      <c r="C87" s="33" t="s">
        <v>83</v>
      </c>
      <c r="D87" s="254"/>
      <c r="E87" s="270"/>
      <c r="F87" s="270"/>
      <c r="G87" s="270"/>
    </row>
    <row r="88" spans="1:7" s="3" customFormat="1" x14ac:dyDescent="0.55000000000000004">
      <c r="A88" s="276"/>
      <c r="B88" s="286"/>
      <c r="C88" s="33" t="s">
        <v>131</v>
      </c>
      <c r="D88" s="254"/>
      <c r="E88" s="270"/>
      <c r="F88" s="270"/>
      <c r="G88" s="270"/>
    </row>
    <row r="89" spans="1:7" s="3" customFormat="1" x14ac:dyDescent="0.55000000000000004">
      <c r="A89" s="276"/>
      <c r="B89" s="286"/>
      <c r="C89" s="341" t="s">
        <v>132</v>
      </c>
      <c r="D89" s="78"/>
      <c r="E89" s="270"/>
      <c r="F89" s="270"/>
      <c r="G89" s="270"/>
    </row>
    <row r="90" spans="1:7" s="3" customFormat="1" x14ac:dyDescent="0.55000000000000004">
      <c r="A90" s="276"/>
      <c r="B90" s="286"/>
      <c r="C90" s="341" t="s">
        <v>133</v>
      </c>
      <c r="D90" s="254"/>
      <c r="E90" s="270"/>
      <c r="F90" s="270"/>
      <c r="G90" s="270"/>
    </row>
    <row r="91" spans="1:7" s="3" customFormat="1" x14ac:dyDescent="0.55000000000000004">
      <c r="A91" s="276"/>
      <c r="B91" s="286"/>
      <c r="C91" s="341" t="s">
        <v>134</v>
      </c>
      <c r="D91" s="78"/>
      <c r="E91" s="270"/>
      <c r="F91" s="270"/>
      <c r="G91" s="270"/>
    </row>
    <row r="92" spans="1:7" s="3" customFormat="1" x14ac:dyDescent="0.55000000000000004">
      <c r="A92" s="276"/>
      <c r="B92" s="286"/>
      <c r="C92" s="341" t="s">
        <v>135</v>
      </c>
      <c r="D92" s="78"/>
      <c r="E92" s="270"/>
      <c r="F92" s="270"/>
      <c r="G92" s="270"/>
    </row>
    <row r="93" spans="1:7" s="3" customFormat="1" x14ac:dyDescent="0.55000000000000004">
      <c r="A93" s="276"/>
      <c r="B93" s="286"/>
      <c r="C93" s="341" t="s">
        <v>136</v>
      </c>
      <c r="D93" s="78"/>
      <c r="E93" s="270"/>
      <c r="F93" s="270"/>
      <c r="G93" s="270"/>
    </row>
    <row r="94" spans="1:7" s="3" customFormat="1" x14ac:dyDescent="0.55000000000000004">
      <c r="A94" s="276"/>
      <c r="B94" s="286"/>
      <c r="C94" s="341" t="s">
        <v>137</v>
      </c>
      <c r="D94" s="78"/>
      <c r="E94" s="270"/>
      <c r="F94" s="270"/>
      <c r="G94" s="270"/>
    </row>
    <row r="95" spans="1:7" s="3" customFormat="1" x14ac:dyDescent="0.55000000000000004">
      <c r="A95" s="276"/>
      <c r="B95" s="286"/>
      <c r="C95" s="341" t="s">
        <v>138</v>
      </c>
      <c r="D95" s="78"/>
      <c r="E95" s="270"/>
      <c r="F95" s="270"/>
      <c r="G95" s="270"/>
    </row>
    <row r="96" spans="1:7" s="3" customFormat="1" x14ac:dyDescent="0.55000000000000004">
      <c r="A96" s="276"/>
      <c r="B96" s="286"/>
      <c r="C96" s="341" t="s">
        <v>139</v>
      </c>
      <c r="D96" s="78"/>
      <c r="E96" s="270"/>
      <c r="F96" s="270"/>
      <c r="G96" s="270"/>
    </row>
    <row r="97" spans="1:7" s="3" customFormat="1" x14ac:dyDescent="0.55000000000000004">
      <c r="A97" s="276"/>
      <c r="B97" s="286"/>
      <c r="C97" s="341" t="s">
        <v>140</v>
      </c>
      <c r="D97" s="78"/>
      <c r="E97" s="270"/>
      <c r="F97" s="270"/>
      <c r="G97" s="270"/>
    </row>
    <row r="98" spans="1:7" s="3" customFormat="1" ht="18" customHeight="1" x14ac:dyDescent="0.55000000000000004">
      <c r="A98" s="253" t="s">
        <v>49</v>
      </c>
      <c r="B98" s="252" t="s">
        <v>21</v>
      </c>
      <c r="C98" s="40" t="s">
        <v>22</v>
      </c>
      <c r="D98" s="261">
        <f>SUM(D89:D97)</f>
        <v>0</v>
      </c>
      <c r="E98" s="295"/>
      <c r="F98" s="295"/>
      <c r="G98" s="295"/>
    </row>
    <row r="99" spans="1:7" s="3" customFormat="1" x14ac:dyDescent="0.55000000000000004">
      <c r="A99" s="43" t="s">
        <v>48</v>
      </c>
      <c r="B99" s="44" t="s">
        <v>65</v>
      </c>
      <c r="C99" s="342" t="s">
        <v>187</v>
      </c>
      <c r="D99" s="257">
        <v>0.23055514809590974</v>
      </c>
      <c r="E99" s="305" t="s">
        <v>295</v>
      </c>
      <c r="F99" s="305"/>
      <c r="G99" s="305"/>
    </row>
    <row r="100" spans="1:7" s="3" customFormat="1" ht="15.6" customHeight="1" x14ac:dyDescent="0.55000000000000004">
      <c r="A100" s="300" t="s">
        <v>31</v>
      </c>
      <c r="B100" s="300"/>
      <c r="C100" s="300"/>
      <c r="D100" s="300"/>
      <c r="E100" s="300"/>
      <c r="F100" s="300"/>
      <c r="G100" s="300"/>
    </row>
    <row r="101" spans="1:7" s="3" customFormat="1" x14ac:dyDescent="0.55000000000000004">
      <c r="A101" s="255" t="s">
        <v>26</v>
      </c>
      <c r="B101" s="255" t="s">
        <v>25</v>
      </c>
      <c r="C101" s="235" t="s">
        <v>27</v>
      </c>
      <c r="D101" s="52" t="s">
        <v>30</v>
      </c>
      <c r="E101" s="270" t="s">
        <v>1</v>
      </c>
      <c r="F101" s="270"/>
      <c r="G101" s="270"/>
    </row>
    <row r="102" spans="1:7" s="3" customFormat="1" x14ac:dyDescent="0.55000000000000004">
      <c r="A102" s="276" t="s">
        <v>32</v>
      </c>
      <c r="B102" s="252" t="s">
        <v>17</v>
      </c>
      <c r="C102" s="33" t="s">
        <v>57</v>
      </c>
      <c r="D102" s="254"/>
      <c r="E102" s="270" t="s">
        <v>2</v>
      </c>
      <c r="F102" s="270"/>
      <c r="G102" s="270"/>
    </row>
    <row r="103" spans="1:7" s="3" customFormat="1" x14ac:dyDescent="0.55000000000000004">
      <c r="A103" s="276"/>
      <c r="B103" s="252" t="s">
        <v>17</v>
      </c>
      <c r="C103" s="33" t="s">
        <v>64</v>
      </c>
      <c r="D103" s="254"/>
      <c r="E103" s="270" t="s">
        <v>2</v>
      </c>
      <c r="F103" s="270"/>
      <c r="G103" s="270"/>
    </row>
    <row r="104" spans="1:7" s="3" customFormat="1" x14ac:dyDescent="0.55000000000000004">
      <c r="A104" s="276" t="s">
        <v>188</v>
      </c>
      <c r="B104" s="286" t="s">
        <v>34</v>
      </c>
      <c r="C104" s="53" t="s">
        <v>51</v>
      </c>
      <c r="D104" s="51" t="s">
        <v>294</v>
      </c>
      <c r="E104" s="52" t="s">
        <v>52</v>
      </c>
      <c r="F104" s="52" t="s">
        <v>34</v>
      </c>
      <c r="G104" s="52" t="s">
        <v>1</v>
      </c>
    </row>
    <row r="105" spans="1:7" s="3" customFormat="1" x14ac:dyDescent="0.55000000000000004">
      <c r="A105" s="276"/>
      <c r="B105" s="286"/>
      <c r="C105" s="341" t="s">
        <v>135</v>
      </c>
      <c r="D105" s="92"/>
      <c r="E105" s="254"/>
      <c r="F105" s="87">
        <f>D105*E105</f>
        <v>0</v>
      </c>
      <c r="G105" s="30" t="s">
        <v>142</v>
      </c>
    </row>
    <row r="106" spans="1:7" s="3" customFormat="1" x14ac:dyDescent="0.55000000000000004">
      <c r="A106" s="276"/>
      <c r="B106" s="286"/>
      <c r="C106" s="341" t="s">
        <v>136</v>
      </c>
      <c r="D106" s="92"/>
      <c r="E106" s="254"/>
      <c r="F106" s="87">
        <f t="shared" ref="F106:F109" si="0">D106*E106</f>
        <v>0</v>
      </c>
      <c r="G106" s="30"/>
    </row>
    <row r="107" spans="1:7" s="3" customFormat="1" x14ac:dyDescent="0.55000000000000004">
      <c r="A107" s="276"/>
      <c r="B107" s="286"/>
      <c r="C107" s="341" t="s">
        <v>137</v>
      </c>
      <c r="D107" s="92"/>
      <c r="E107" s="254"/>
      <c r="F107" s="87">
        <f t="shared" si="0"/>
        <v>0</v>
      </c>
      <c r="G107" s="30"/>
    </row>
    <row r="108" spans="1:7" s="3" customFormat="1" x14ac:dyDescent="0.55000000000000004">
      <c r="A108" s="276"/>
      <c r="B108" s="286"/>
      <c r="C108" s="341" t="s">
        <v>138</v>
      </c>
      <c r="D108" s="92"/>
      <c r="E108" s="254"/>
      <c r="F108" s="87">
        <f t="shared" si="0"/>
        <v>0</v>
      </c>
      <c r="G108" s="30"/>
    </row>
    <row r="109" spans="1:7" s="3" customFormat="1" x14ac:dyDescent="0.55000000000000004">
      <c r="A109" s="276"/>
      <c r="B109" s="286"/>
      <c r="C109" s="341" t="s">
        <v>139</v>
      </c>
      <c r="D109" s="92"/>
      <c r="E109" s="254"/>
      <c r="F109" s="87">
        <f t="shared" si="0"/>
        <v>0</v>
      </c>
      <c r="G109" s="30"/>
    </row>
    <row r="110" spans="1:7" s="3" customFormat="1" x14ac:dyDescent="0.55000000000000004">
      <c r="A110" s="276"/>
      <c r="B110" s="286"/>
      <c r="C110" s="343" t="s">
        <v>141</v>
      </c>
      <c r="D110" s="106"/>
      <c r="E110" s="28"/>
      <c r="F110" s="261">
        <f>SUM(F105:F109)</f>
        <v>0</v>
      </c>
      <c r="G110" s="344"/>
    </row>
    <row r="111" spans="1:7" s="3" customFormat="1" x14ac:dyDescent="0.55000000000000004">
      <c r="A111" s="276"/>
      <c r="B111" s="286"/>
      <c r="C111" s="341" t="s">
        <v>140</v>
      </c>
      <c r="D111" s="92"/>
      <c r="E111" s="254"/>
      <c r="F111" s="87">
        <f t="shared" ref="F111:F112" si="1">E111*D111</f>
        <v>0</v>
      </c>
      <c r="G111" s="30"/>
    </row>
    <row r="112" spans="1:7" s="3" customFormat="1" x14ac:dyDescent="0.55000000000000004">
      <c r="A112" s="276"/>
      <c r="B112" s="286"/>
      <c r="C112" s="33" t="s">
        <v>189</v>
      </c>
      <c r="D112" s="22"/>
      <c r="E112" s="254"/>
      <c r="F112" s="87">
        <f t="shared" si="1"/>
        <v>0</v>
      </c>
      <c r="G112" s="30"/>
    </row>
    <row r="113" spans="1:8" s="3" customFormat="1" x14ac:dyDescent="0.55000000000000004">
      <c r="A113" s="276"/>
      <c r="B113" s="286"/>
      <c r="C113" s="40" t="s">
        <v>35</v>
      </c>
      <c r="D113" s="41"/>
      <c r="E113" s="28"/>
      <c r="F113" s="261">
        <f>SUM(F110:F112)</f>
        <v>0</v>
      </c>
      <c r="G113" s="261"/>
    </row>
    <row r="114" spans="1:8" s="3" customFormat="1" x14ac:dyDescent="0.55000000000000004">
      <c r="A114" s="43" t="s">
        <v>33</v>
      </c>
      <c r="B114" s="44" t="s">
        <v>192</v>
      </c>
      <c r="C114" s="45" t="s">
        <v>191</v>
      </c>
      <c r="D114" s="46" t="s">
        <v>2</v>
      </c>
      <c r="E114" s="258" t="s">
        <v>2</v>
      </c>
      <c r="F114" s="257">
        <v>8.4340620592383661E-2</v>
      </c>
      <c r="G114" s="50" t="s">
        <v>295</v>
      </c>
    </row>
    <row r="115" spans="1:8" s="3" customFormat="1" x14ac:dyDescent="0.55000000000000004">
      <c r="A115" s="32" t="s">
        <v>9</v>
      </c>
      <c r="B115" s="252" t="s">
        <v>17</v>
      </c>
      <c r="C115" s="33" t="s">
        <v>10</v>
      </c>
      <c r="D115" s="22" t="s">
        <v>143</v>
      </c>
      <c r="E115" s="254" t="s">
        <v>143</v>
      </c>
      <c r="F115" s="254" t="s">
        <v>143</v>
      </c>
      <c r="G115" s="30"/>
    </row>
    <row r="116" spans="1:8" s="3" customFormat="1" x14ac:dyDescent="0.55000000000000004">
      <c r="A116" s="277" t="s">
        <v>37</v>
      </c>
      <c r="B116" s="278"/>
      <c r="C116" s="278"/>
      <c r="D116" s="278"/>
      <c r="E116" s="278"/>
      <c r="F116" s="278"/>
      <c r="G116" s="279"/>
      <c r="H116" s="61"/>
    </row>
    <row r="117" spans="1:8" s="3" customFormat="1" x14ac:dyDescent="0.55000000000000004">
      <c r="A117" s="24" t="s">
        <v>26</v>
      </c>
      <c r="B117" s="233" t="s">
        <v>25</v>
      </c>
      <c r="C117" s="235" t="s">
        <v>27</v>
      </c>
      <c r="D117" s="234" t="s">
        <v>30</v>
      </c>
      <c r="E117" s="270" t="s">
        <v>1</v>
      </c>
      <c r="F117" s="270"/>
      <c r="G117" s="270"/>
    </row>
    <row r="118" spans="1:8" s="3" customFormat="1" x14ac:dyDescent="0.55000000000000004">
      <c r="A118" s="276"/>
      <c r="B118" s="31" t="s">
        <v>18</v>
      </c>
      <c r="C118" s="80" t="s">
        <v>145</v>
      </c>
      <c r="D118" s="246"/>
      <c r="E118" s="270"/>
      <c r="F118" s="270"/>
      <c r="G118" s="270"/>
    </row>
    <row r="119" spans="1:8" s="3" customFormat="1" x14ac:dyDescent="0.55000000000000004">
      <c r="A119" s="276"/>
      <c r="B119" s="31" t="s">
        <v>18</v>
      </c>
      <c r="C119" s="80" t="s">
        <v>276</v>
      </c>
      <c r="D119" s="246"/>
      <c r="E119" s="270"/>
      <c r="F119" s="270"/>
      <c r="G119" s="270"/>
    </row>
    <row r="120" spans="1:8" s="3" customFormat="1" x14ac:dyDescent="0.55000000000000004">
      <c r="A120" s="276"/>
      <c r="B120" s="237" t="s">
        <v>18</v>
      </c>
      <c r="C120" s="80" t="s">
        <v>140</v>
      </c>
      <c r="D120" s="247"/>
      <c r="E120" s="270"/>
      <c r="F120" s="270"/>
      <c r="G120" s="270"/>
    </row>
    <row r="121" spans="1:8" s="3" customFormat="1" x14ac:dyDescent="0.55000000000000004">
      <c r="A121" s="276"/>
      <c r="B121" s="237" t="s">
        <v>18</v>
      </c>
      <c r="C121" s="80" t="s">
        <v>144</v>
      </c>
      <c r="D121" s="247"/>
      <c r="E121" s="270"/>
      <c r="F121" s="270"/>
      <c r="G121" s="270"/>
    </row>
    <row r="122" spans="1:8" s="3" customFormat="1" x14ac:dyDescent="0.55000000000000004">
      <c r="A122" s="276"/>
      <c r="B122" s="237" t="s">
        <v>18</v>
      </c>
      <c r="C122" s="80" t="s">
        <v>279</v>
      </c>
      <c r="D122" s="247"/>
      <c r="E122" s="270"/>
      <c r="F122" s="270"/>
      <c r="G122" s="270"/>
    </row>
    <row r="123" spans="1:8" s="3" customFormat="1" x14ac:dyDescent="0.55000000000000004">
      <c r="A123" s="276"/>
      <c r="B123" s="237" t="s">
        <v>18</v>
      </c>
      <c r="C123" s="80" t="s">
        <v>278</v>
      </c>
      <c r="D123" s="247"/>
      <c r="E123" s="270"/>
      <c r="F123" s="270"/>
      <c r="G123" s="270"/>
    </row>
    <row r="124" spans="1:8" s="3" customFormat="1" x14ac:dyDescent="0.55000000000000004">
      <c r="A124" s="276"/>
      <c r="B124" s="237" t="s">
        <v>18</v>
      </c>
      <c r="C124" s="80" t="s">
        <v>131</v>
      </c>
      <c r="D124" s="247"/>
      <c r="E124" s="270"/>
      <c r="F124" s="270"/>
      <c r="G124" s="270"/>
    </row>
    <row r="125" spans="1:8" s="3" customFormat="1" x14ac:dyDescent="0.55000000000000004">
      <c r="A125" s="276"/>
      <c r="B125" s="237" t="s">
        <v>18</v>
      </c>
      <c r="C125" s="80" t="s">
        <v>277</v>
      </c>
      <c r="D125" s="247"/>
      <c r="E125" s="270"/>
      <c r="F125" s="270"/>
      <c r="G125" s="270"/>
    </row>
    <row r="126" spans="1:8" s="3" customFormat="1" x14ac:dyDescent="0.55000000000000004">
      <c r="A126" s="276" t="s">
        <v>11</v>
      </c>
      <c r="B126" s="27" t="s">
        <v>12</v>
      </c>
      <c r="C126" s="33" t="s">
        <v>20</v>
      </c>
      <c r="D126" s="256"/>
      <c r="E126" s="270"/>
      <c r="F126" s="270"/>
      <c r="G126" s="270"/>
    </row>
    <row r="127" spans="1:8" s="3" customFormat="1" x14ac:dyDescent="0.55000000000000004">
      <c r="A127" s="276"/>
      <c r="B127" s="27" t="s">
        <v>12</v>
      </c>
      <c r="C127" s="33" t="s">
        <v>38</v>
      </c>
      <c r="D127" s="256"/>
      <c r="E127" s="270"/>
      <c r="F127" s="270"/>
      <c r="G127" s="270"/>
    </row>
    <row r="128" spans="1:8" s="3" customFormat="1" x14ac:dyDescent="0.55000000000000004">
      <c r="A128" s="84" t="s">
        <v>39</v>
      </c>
      <c r="B128" s="108" t="s">
        <v>18</v>
      </c>
      <c r="C128" s="109"/>
      <c r="D128" s="246">
        <f>SUM(D118:D127)</f>
        <v>0</v>
      </c>
      <c r="E128" s="270"/>
      <c r="F128" s="270"/>
      <c r="G128" s="270"/>
    </row>
    <row r="129" spans="1:8" s="107" customFormat="1" x14ac:dyDescent="0.55000000000000004">
      <c r="A129" s="43" t="s">
        <v>196</v>
      </c>
      <c r="B129" s="44" t="s">
        <v>195</v>
      </c>
      <c r="C129" s="45" t="s">
        <v>198</v>
      </c>
      <c r="D129" s="250">
        <v>84.438476727785627</v>
      </c>
      <c r="E129" s="339" t="s">
        <v>295</v>
      </c>
      <c r="F129" s="339"/>
      <c r="G129" s="339"/>
    </row>
    <row r="130" spans="1:8" s="3" customFormat="1" x14ac:dyDescent="0.55000000000000004">
      <c r="A130" s="277" t="s">
        <v>40</v>
      </c>
      <c r="B130" s="278"/>
      <c r="C130" s="278"/>
      <c r="D130" s="278"/>
      <c r="E130" s="278"/>
      <c r="F130" s="278"/>
      <c r="G130" s="279"/>
    </row>
    <row r="131" spans="1:8" s="107" customFormat="1" x14ac:dyDescent="0.55000000000000004">
      <c r="A131" s="242" t="s">
        <v>26</v>
      </c>
      <c r="B131" s="242" t="s">
        <v>25</v>
      </c>
      <c r="C131" s="51" t="s">
        <v>27</v>
      </c>
      <c r="D131" s="243" t="s">
        <v>290</v>
      </c>
      <c r="E131" s="242" t="s">
        <v>291</v>
      </c>
      <c r="F131" s="242" t="s">
        <v>292</v>
      </c>
      <c r="G131" s="242" t="s">
        <v>1</v>
      </c>
    </row>
    <row r="132" spans="1:8" s="3" customFormat="1" x14ac:dyDescent="0.55000000000000004">
      <c r="A132" s="20" t="s">
        <v>13</v>
      </c>
      <c r="B132" s="27" t="s">
        <v>15</v>
      </c>
      <c r="C132" s="33" t="s">
        <v>10</v>
      </c>
      <c r="D132" s="22" t="s">
        <v>143</v>
      </c>
      <c r="E132" s="38" t="s">
        <v>143</v>
      </c>
      <c r="F132" s="38" t="s">
        <v>143</v>
      </c>
      <c r="G132" s="30" t="s">
        <v>43</v>
      </c>
    </row>
    <row r="133" spans="1:8" s="3" customFormat="1" ht="31.2" x14ac:dyDescent="0.55000000000000004">
      <c r="A133" s="20" t="s">
        <v>41</v>
      </c>
      <c r="B133" s="31" t="s">
        <v>15</v>
      </c>
      <c r="C133" s="33" t="s">
        <v>42</v>
      </c>
      <c r="D133" s="93">
        <f>F113*365</f>
        <v>0</v>
      </c>
      <c r="E133" s="38"/>
      <c r="F133" s="87">
        <f>E133*D133</f>
        <v>0</v>
      </c>
      <c r="G133" s="30" t="s">
        <v>190</v>
      </c>
    </row>
    <row r="134" spans="1:8" s="3" customFormat="1" x14ac:dyDescent="0.55000000000000004">
      <c r="A134" s="20" t="s">
        <v>44</v>
      </c>
      <c r="B134" s="31" t="s">
        <v>15</v>
      </c>
      <c r="C134" s="33" t="s">
        <v>45</v>
      </c>
      <c r="D134" s="22"/>
      <c r="E134" s="39"/>
      <c r="F134" s="38">
        <f>E134*D134</f>
        <v>0</v>
      </c>
      <c r="G134" s="29" t="s">
        <v>46</v>
      </c>
    </row>
    <row r="135" spans="1:8" s="3" customFormat="1" x14ac:dyDescent="0.55000000000000004">
      <c r="A135" s="20" t="s">
        <v>14</v>
      </c>
      <c r="B135" s="27" t="s">
        <v>15</v>
      </c>
      <c r="C135" s="33" t="s">
        <v>272</v>
      </c>
      <c r="D135" s="22"/>
      <c r="E135" s="39"/>
      <c r="F135" s="38">
        <f>E135*D135</f>
        <v>0</v>
      </c>
      <c r="G135" s="30" t="s">
        <v>47</v>
      </c>
    </row>
    <row r="136" spans="1:8" s="3" customFormat="1" x14ac:dyDescent="0.55000000000000004">
      <c r="A136" s="84" t="s">
        <v>194</v>
      </c>
      <c r="B136" s="108" t="s">
        <v>15</v>
      </c>
      <c r="C136" s="109"/>
      <c r="D136" s="110"/>
      <c r="E136" s="38"/>
      <c r="F136" s="87">
        <f>SUM(F133:F135)</f>
        <v>0</v>
      </c>
      <c r="G136" s="111"/>
    </row>
    <row r="137" spans="1:8" s="107" customFormat="1" x14ac:dyDescent="0.55000000000000004">
      <c r="A137" s="43" t="s">
        <v>194</v>
      </c>
      <c r="B137" s="44" t="s">
        <v>195</v>
      </c>
      <c r="C137" s="45" t="s">
        <v>197</v>
      </c>
      <c r="D137" s="46"/>
      <c r="E137" s="47"/>
      <c r="F137" s="48" t="e">
        <f>F136/D102</f>
        <v>#DIV/0!</v>
      </c>
      <c r="G137" s="49"/>
      <c r="H137" s="3"/>
    </row>
    <row r="138" spans="1:8" s="3" customFormat="1" x14ac:dyDescent="0.55000000000000004">
      <c r="A138" s="277" t="s">
        <v>36</v>
      </c>
      <c r="B138" s="278"/>
      <c r="C138" s="278"/>
      <c r="D138" s="278"/>
      <c r="E138" s="278"/>
      <c r="F138" s="278"/>
      <c r="G138" s="279"/>
    </row>
    <row r="139" spans="1:8" s="3" customFormat="1" x14ac:dyDescent="0.55000000000000004">
      <c r="A139" s="24" t="s">
        <v>26</v>
      </c>
      <c r="B139" s="24" t="s">
        <v>25</v>
      </c>
      <c r="C139" s="25" t="s">
        <v>27</v>
      </c>
      <c r="D139" s="26" t="s">
        <v>30</v>
      </c>
      <c r="E139" s="270" t="s">
        <v>1</v>
      </c>
      <c r="F139" s="270"/>
      <c r="G139" s="270"/>
    </row>
    <row r="140" spans="1:8" s="3" customFormat="1" x14ac:dyDescent="0.55000000000000004">
      <c r="A140" s="276" t="s">
        <v>193</v>
      </c>
      <c r="B140" s="27" t="s">
        <v>17</v>
      </c>
      <c r="C140" s="42" t="s">
        <v>58</v>
      </c>
      <c r="D140" s="38"/>
      <c r="E140" s="270"/>
      <c r="F140" s="270"/>
      <c r="G140" s="270"/>
    </row>
    <row r="141" spans="1:8" s="3" customFormat="1" x14ac:dyDescent="0.55000000000000004">
      <c r="A141" s="276"/>
      <c r="B141" s="31" t="s">
        <v>17</v>
      </c>
      <c r="C141" s="42" t="s">
        <v>64</v>
      </c>
      <c r="D141" s="38"/>
      <c r="E141" s="270"/>
      <c r="F141" s="270"/>
      <c r="G141" s="270"/>
    </row>
    <row r="142" spans="1:8" s="3" customFormat="1" x14ac:dyDescent="0.55000000000000004">
      <c r="A142" s="276"/>
      <c r="B142" s="31" t="s">
        <v>17</v>
      </c>
      <c r="C142" s="42" t="s">
        <v>71</v>
      </c>
      <c r="D142" s="87"/>
      <c r="E142" s="270"/>
      <c r="F142" s="270"/>
      <c r="G142" s="270"/>
    </row>
    <row r="143" spans="1:8" s="3" customFormat="1" x14ac:dyDescent="0.55000000000000004">
      <c r="A143" s="276"/>
      <c r="B143" s="27" t="s">
        <v>61</v>
      </c>
      <c r="C143" s="42" t="s">
        <v>62</v>
      </c>
      <c r="D143" s="38"/>
      <c r="E143" s="270"/>
      <c r="F143" s="270"/>
      <c r="G143" s="270"/>
    </row>
    <row r="144" spans="1:8" s="3" customFormat="1" x14ac:dyDescent="0.55000000000000004">
      <c r="A144" s="280" t="s">
        <v>59</v>
      </c>
      <c r="B144" s="44" t="s">
        <v>60</v>
      </c>
      <c r="C144" s="65" t="s">
        <v>58</v>
      </c>
      <c r="D144" s="66">
        <v>1.0338693140246513</v>
      </c>
      <c r="E144" s="345" t="s">
        <v>295</v>
      </c>
      <c r="F144" s="345"/>
      <c r="G144" s="345"/>
    </row>
    <row r="145" spans="1:8" s="3" customFormat="1" x14ac:dyDescent="0.55000000000000004">
      <c r="A145" s="281"/>
      <c r="B145" s="44" t="s">
        <v>63</v>
      </c>
      <c r="C145" s="65" t="s">
        <v>58</v>
      </c>
      <c r="D145" s="66">
        <v>2.2236842105263159</v>
      </c>
      <c r="E145" s="345" t="s">
        <v>295</v>
      </c>
      <c r="F145" s="345"/>
      <c r="G145" s="345"/>
    </row>
    <row r="146" spans="1:8" s="3" customFormat="1" x14ac:dyDescent="0.55000000000000004">
      <c r="A146" s="8"/>
      <c r="B146" s="9"/>
      <c r="C146" s="10"/>
      <c r="D146" s="9"/>
      <c r="E146" s="12"/>
      <c r="F146" s="12"/>
      <c r="G146" s="8"/>
    </row>
    <row r="147" spans="1:8" s="3" customFormat="1" x14ac:dyDescent="0.55000000000000004">
      <c r="A147" s="8"/>
      <c r="B147" s="9"/>
      <c r="C147" s="10"/>
      <c r="D147" s="9"/>
      <c r="E147" s="12"/>
      <c r="F147" s="12"/>
      <c r="G147" s="8"/>
    </row>
    <row r="148" spans="1:8" s="3" customFormat="1" x14ac:dyDescent="0.55000000000000004">
      <c r="A148" s="8"/>
      <c r="B148" s="9"/>
      <c r="C148" s="10"/>
      <c r="D148" s="9"/>
      <c r="E148" s="12"/>
      <c r="F148" s="12"/>
      <c r="G148" s="8"/>
    </row>
    <row r="149" spans="1:8" s="3" customFormat="1" x14ac:dyDescent="0.55000000000000004">
      <c r="A149" s="8"/>
      <c r="B149" s="9"/>
      <c r="C149" s="10"/>
      <c r="D149" s="9"/>
      <c r="E149" s="12"/>
      <c r="F149" s="12"/>
      <c r="G149" s="8"/>
      <c r="H149" s="2"/>
    </row>
  </sheetData>
  <mergeCells count="87">
    <mergeCell ref="E144:G144"/>
    <mergeCell ref="E145:G145"/>
    <mergeCell ref="E139:G139"/>
    <mergeCell ref="E140:G140"/>
    <mergeCell ref="E141:G141"/>
    <mergeCell ref="E142:G142"/>
    <mergeCell ref="E143:G143"/>
    <mergeCell ref="E125:G125"/>
    <mergeCell ref="E126:G126"/>
    <mergeCell ref="E127:G127"/>
    <mergeCell ref="E128:G128"/>
    <mergeCell ref="E129:G129"/>
    <mergeCell ref="E120:G120"/>
    <mergeCell ref="E121:G121"/>
    <mergeCell ref="E122:G122"/>
    <mergeCell ref="E123:G123"/>
    <mergeCell ref="E124:G124"/>
    <mergeCell ref="E97:G97"/>
    <mergeCell ref="E98:G98"/>
    <mergeCell ref="E99:G99"/>
    <mergeCell ref="E101:G101"/>
    <mergeCell ref="E102:G102"/>
    <mergeCell ref="E92:G92"/>
    <mergeCell ref="E93:G93"/>
    <mergeCell ref="E94:G94"/>
    <mergeCell ref="E95:G95"/>
    <mergeCell ref="E96:G96"/>
    <mergeCell ref="A35:A36"/>
    <mergeCell ref="B35:B36"/>
    <mergeCell ref="B86:B97"/>
    <mergeCell ref="A83:G83"/>
    <mergeCell ref="A84:G84"/>
    <mergeCell ref="A86:A97"/>
    <mergeCell ref="A68:B69"/>
    <mergeCell ref="G70:G71"/>
    <mergeCell ref="G72:G73"/>
    <mergeCell ref="E85:G85"/>
    <mergeCell ref="E86:G86"/>
    <mergeCell ref="E87:G87"/>
    <mergeCell ref="E88:G88"/>
    <mergeCell ref="E89:G89"/>
    <mergeCell ref="E90:G90"/>
    <mergeCell ref="E91:G91"/>
    <mergeCell ref="A140:A143"/>
    <mergeCell ref="A118:A125"/>
    <mergeCell ref="A130:G130"/>
    <mergeCell ref="A144:A145"/>
    <mergeCell ref="A102:A103"/>
    <mergeCell ref="A138:G138"/>
    <mergeCell ref="A126:A127"/>
    <mergeCell ref="A116:G116"/>
    <mergeCell ref="A104:A113"/>
    <mergeCell ref="B104:B113"/>
    <mergeCell ref="E103:G103"/>
    <mergeCell ref="E117:G117"/>
    <mergeCell ref="E118:G118"/>
    <mergeCell ref="E119:G119"/>
    <mergeCell ref="B6:C6"/>
    <mergeCell ref="B7:C7"/>
    <mergeCell ref="B8:C8"/>
    <mergeCell ref="B9:C9"/>
    <mergeCell ref="B10:C10"/>
    <mergeCell ref="C35:C36"/>
    <mergeCell ref="B37:B38"/>
    <mergeCell ref="B31:B32"/>
    <mergeCell ref="C31:C32"/>
    <mergeCell ref="B33:B34"/>
    <mergeCell ref="C33:C34"/>
    <mergeCell ref="B29:C29"/>
    <mergeCell ref="B41:B42"/>
    <mergeCell ref="C41:C42"/>
    <mergeCell ref="F7:H7"/>
    <mergeCell ref="F8:H8"/>
    <mergeCell ref="A100:G100"/>
    <mergeCell ref="A45:F45"/>
    <mergeCell ref="A13:F13"/>
    <mergeCell ref="A37:A38"/>
    <mergeCell ref="A31:A32"/>
    <mergeCell ref="A33:A34"/>
    <mergeCell ref="A41:A42"/>
    <mergeCell ref="A43:A44"/>
    <mergeCell ref="B43:B44"/>
    <mergeCell ref="C43:C44"/>
    <mergeCell ref="C37:C38"/>
    <mergeCell ref="A39:A40"/>
    <mergeCell ref="B39:B40"/>
    <mergeCell ref="C39:C40"/>
  </mergeCells>
  <phoneticPr fontId="13"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7F0A9-EC6A-4D03-A18F-5936155EEF74}">
  <dimension ref="A2:H113"/>
  <sheetViews>
    <sheetView topLeftCell="A43" zoomScale="70" zoomScaleNormal="70" workbookViewId="0">
      <selection activeCell="D78" sqref="D78"/>
    </sheetView>
  </sheetViews>
  <sheetFormatPr defaultColWidth="8.89453125" defaultRowHeight="15.6" x14ac:dyDescent="0.55000000000000004"/>
  <cols>
    <col min="1" max="1" width="36.3125" style="8" customWidth="1"/>
    <col min="2" max="2" width="19.1015625" style="9" bestFit="1" customWidth="1"/>
    <col min="3" max="3" width="57.47265625" style="10" customWidth="1"/>
    <col min="4" max="4" width="25.26171875" style="9" customWidth="1"/>
    <col min="5" max="5" width="22.7890625" style="12" customWidth="1"/>
    <col min="6" max="6" width="24.1015625" style="12" customWidth="1"/>
    <col min="7" max="7" width="21.41796875" style="8" customWidth="1"/>
    <col min="8" max="8" width="21.41796875" style="132" customWidth="1"/>
    <col min="9" max="16384" width="8.89453125" style="132"/>
  </cols>
  <sheetData>
    <row r="2" spans="1:8" s="123" customFormat="1" ht="18.3" x14ac:dyDescent="0.7">
      <c r="A2" s="13" t="s">
        <v>0</v>
      </c>
      <c r="B2" s="13"/>
      <c r="C2" s="14"/>
      <c r="D2" s="23"/>
      <c r="E2" s="15"/>
      <c r="F2" s="15"/>
      <c r="G2" s="13"/>
    </row>
    <row r="3" spans="1:8" s="124" customFormat="1" x14ac:dyDescent="0.6">
      <c r="A3" s="16"/>
      <c r="B3" s="16"/>
      <c r="C3" s="17"/>
      <c r="D3" s="18"/>
      <c r="E3" s="36"/>
      <c r="F3" s="36"/>
      <c r="G3" s="16"/>
    </row>
    <row r="4" spans="1:8" s="129" customFormat="1" x14ac:dyDescent="0.6">
      <c r="A4" s="125" t="s">
        <v>16</v>
      </c>
      <c r="B4" s="126"/>
      <c r="C4" s="127"/>
      <c r="D4" s="128"/>
      <c r="E4" s="126"/>
      <c r="F4" s="126"/>
      <c r="G4" s="126"/>
    </row>
    <row r="5" spans="1:8" s="124" customFormat="1" x14ac:dyDescent="0.6">
      <c r="A5" s="16"/>
      <c r="B5" s="16"/>
      <c r="C5" s="17"/>
      <c r="D5" s="18"/>
      <c r="E5" s="36"/>
      <c r="F5" s="36"/>
      <c r="G5" s="16"/>
    </row>
    <row r="6" spans="1:8" s="130" customFormat="1" x14ac:dyDescent="0.6">
      <c r="A6" s="63" t="s">
        <v>53</v>
      </c>
      <c r="B6" s="296" t="s">
        <v>3</v>
      </c>
      <c r="C6" s="296"/>
      <c r="D6" s="5"/>
      <c r="E6" s="5" t="s">
        <v>280</v>
      </c>
      <c r="F6" s="5"/>
      <c r="G6" s="19"/>
      <c r="H6" s="238"/>
    </row>
    <row r="7" spans="1:8" s="131" customFormat="1" x14ac:dyDescent="0.6">
      <c r="A7" s="94" t="s">
        <v>4</v>
      </c>
      <c r="B7" s="297" t="s">
        <v>72</v>
      </c>
      <c r="C7" s="297"/>
      <c r="D7" s="5"/>
      <c r="E7" s="239"/>
      <c r="F7" s="262" t="s">
        <v>281</v>
      </c>
      <c r="G7" s="262"/>
      <c r="H7" s="262"/>
    </row>
    <row r="8" spans="1:8" s="131" customFormat="1" x14ac:dyDescent="0.6">
      <c r="A8" s="94" t="s">
        <v>5</v>
      </c>
      <c r="B8" s="297" t="s">
        <v>54</v>
      </c>
      <c r="C8" s="297"/>
      <c r="D8" s="5"/>
      <c r="E8" s="240"/>
      <c r="F8" s="262" t="s">
        <v>282</v>
      </c>
      <c r="G8" s="262"/>
      <c r="H8" s="262"/>
    </row>
    <row r="9" spans="1:8" s="131" customFormat="1" x14ac:dyDescent="0.6">
      <c r="A9" s="64" t="s">
        <v>6</v>
      </c>
      <c r="B9" s="298" t="s">
        <v>55</v>
      </c>
      <c r="C9" s="298"/>
      <c r="D9" s="21"/>
      <c r="E9" s="37"/>
      <c r="F9" s="77"/>
      <c r="G9" s="6"/>
    </row>
    <row r="10" spans="1:8" s="131" customFormat="1" x14ac:dyDescent="0.6">
      <c r="A10" s="62" t="s">
        <v>7</v>
      </c>
      <c r="B10" s="299" t="s">
        <v>56</v>
      </c>
      <c r="C10" s="299"/>
      <c r="D10" s="21"/>
      <c r="E10" s="37"/>
      <c r="F10" s="77"/>
      <c r="G10" s="6"/>
    </row>
    <row r="11" spans="1:8" s="131" customFormat="1" x14ac:dyDescent="0.6">
      <c r="A11" s="74"/>
      <c r="B11" s="74"/>
      <c r="C11" s="74"/>
      <c r="D11" s="21"/>
      <c r="E11" s="37"/>
      <c r="F11" s="37"/>
      <c r="G11" s="6"/>
    </row>
    <row r="12" spans="1:8" s="131" customFormat="1" x14ac:dyDescent="0.55000000000000004">
      <c r="A12" s="6"/>
      <c r="B12" s="6"/>
      <c r="C12" s="7"/>
      <c r="D12" s="5"/>
      <c r="E12" s="37"/>
      <c r="F12" s="37"/>
      <c r="G12" s="6"/>
    </row>
    <row r="13" spans="1:8" ht="15.6" customHeight="1" x14ac:dyDescent="0.55000000000000004">
      <c r="A13" s="263" t="s">
        <v>55</v>
      </c>
      <c r="B13" s="264"/>
      <c r="C13" s="264"/>
      <c r="D13" s="264"/>
      <c r="E13" s="264"/>
      <c r="F13" s="265"/>
      <c r="G13" s="132"/>
    </row>
    <row r="14" spans="1:8" ht="46.8" x14ac:dyDescent="0.55000000000000004">
      <c r="A14" s="100" t="s">
        <v>23</v>
      </c>
      <c r="B14" s="100" t="s">
        <v>24</v>
      </c>
      <c r="C14" s="100" t="s">
        <v>67</v>
      </c>
      <c r="D14" s="82" t="s">
        <v>68</v>
      </c>
      <c r="E14" s="230" t="s">
        <v>69</v>
      </c>
      <c r="F14" s="230" t="s">
        <v>1</v>
      </c>
      <c r="G14" s="132"/>
    </row>
    <row r="15" spans="1:8" x14ac:dyDescent="0.55000000000000004">
      <c r="A15" s="43" t="s">
        <v>70</v>
      </c>
      <c r="B15" s="72"/>
      <c r="C15" s="72"/>
      <c r="D15" s="72"/>
      <c r="E15" s="72"/>
      <c r="F15" s="72"/>
      <c r="G15" s="132"/>
    </row>
    <row r="16" spans="1:8" x14ac:dyDescent="0.55000000000000004">
      <c r="A16" s="84" t="s">
        <v>148</v>
      </c>
      <c r="B16" s="81" t="s">
        <v>21</v>
      </c>
      <c r="C16" s="81"/>
      <c r="D16" s="81">
        <v>30</v>
      </c>
      <c r="E16" s="81"/>
      <c r="F16" s="81"/>
      <c r="G16" s="132"/>
    </row>
    <row r="17" spans="1:7" x14ac:dyDescent="0.55000000000000004">
      <c r="A17" s="84" t="s">
        <v>172</v>
      </c>
      <c r="B17" s="81" t="s">
        <v>21</v>
      </c>
      <c r="C17" s="81"/>
      <c r="D17" s="81">
        <v>5</v>
      </c>
      <c r="E17" s="81"/>
      <c r="F17" s="81"/>
      <c r="G17" s="132"/>
    </row>
    <row r="18" spans="1:7" x14ac:dyDescent="0.55000000000000004">
      <c r="A18" s="84" t="s">
        <v>173</v>
      </c>
      <c r="B18" s="81" t="s">
        <v>21</v>
      </c>
      <c r="C18" s="81"/>
      <c r="D18" s="81">
        <f>D16-D17</f>
        <v>25</v>
      </c>
      <c r="E18" s="81"/>
      <c r="F18" s="81"/>
      <c r="G18" s="132"/>
    </row>
    <row r="19" spans="1:7" ht="31.2" x14ac:dyDescent="0.55000000000000004">
      <c r="A19" s="84" t="s">
        <v>149</v>
      </c>
      <c r="B19" s="81" t="s">
        <v>147</v>
      </c>
      <c r="C19" s="81"/>
      <c r="D19" s="81">
        <v>3</v>
      </c>
      <c r="E19" s="81"/>
      <c r="F19" s="81"/>
      <c r="G19" s="132"/>
    </row>
    <row r="20" spans="1:7" x14ac:dyDescent="0.55000000000000004">
      <c r="A20" s="101" t="s">
        <v>151</v>
      </c>
      <c r="B20" s="100" t="s">
        <v>150</v>
      </c>
      <c r="C20" s="100"/>
      <c r="D20" s="223">
        <v>75</v>
      </c>
      <c r="E20" s="100"/>
      <c r="F20" s="100"/>
      <c r="G20" s="132"/>
    </row>
    <row r="21" spans="1:7" x14ac:dyDescent="0.55000000000000004">
      <c r="A21" s="101" t="s">
        <v>154</v>
      </c>
      <c r="B21" s="100" t="s">
        <v>77</v>
      </c>
      <c r="C21" s="100"/>
      <c r="D21" s="226">
        <v>35</v>
      </c>
      <c r="E21" s="100"/>
      <c r="F21" s="100"/>
      <c r="G21" s="132"/>
    </row>
    <row r="22" spans="1:7" ht="31.2" x14ac:dyDescent="0.55000000000000004">
      <c r="A22" s="101" t="s">
        <v>152</v>
      </c>
      <c r="B22" s="100" t="s">
        <v>77</v>
      </c>
      <c r="C22" s="100"/>
      <c r="D22" s="226">
        <v>15</v>
      </c>
      <c r="E22" s="100"/>
      <c r="F22" s="100"/>
      <c r="G22" s="132"/>
    </row>
    <row r="23" spans="1:7" x14ac:dyDescent="0.55000000000000004">
      <c r="A23" s="101" t="s">
        <v>155</v>
      </c>
      <c r="B23" s="100" t="s">
        <v>156</v>
      </c>
      <c r="C23" s="100"/>
      <c r="D23" s="222">
        <v>17</v>
      </c>
      <c r="E23" s="100"/>
      <c r="F23" s="100"/>
      <c r="G23" s="132"/>
    </row>
    <row r="24" spans="1:7" x14ac:dyDescent="0.55000000000000004">
      <c r="A24" s="354" t="s">
        <v>159</v>
      </c>
      <c r="B24" s="350" t="s">
        <v>77</v>
      </c>
      <c r="C24" s="350">
        <v>19</v>
      </c>
      <c r="D24" s="356">
        <v>19</v>
      </c>
      <c r="E24" s="350"/>
      <c r="F24" s="350"/>
      <c r="G24" s="132"/>
    </row>
    <row r="25" spans="1:7" x14ac:dyDescent="0.55000000000000004">
      <c r="A25" s="101" t="s">
        <v>174</v>
      </c>
      <c r="B25" s="100" t="s">
        <v>175</v>
      </c>
      <c r="C25" s="100"/>
      <c r="D25" s="223">
        <v>75000</v>
      </c>
      <c r="E25" s="100"/>
      <c r="F25" s="100"/>
      <c r="G25" s="132"/>
    </row>
    <row r="26" spans="1:7" x14ac:dyDescent="0.55000000000000004">
      <c r="A26" s="101" t="s">
        <v>167</v>
      </c>
      <c r="B26" s="100" t="s">
        <v>168</v>
      </c>
      <c r="C26" s="100"/>
      <c r="D26" s="223" t="s">
        <v>169</v>
      </c>
      <c r="E26" s="100"/>
      <c r="F26" s="100"/>
      <c r="G26" s="132"/>
    </row>
    <row r="27" spans="1:7" x14ac:dyDescent="0.55000000000000004">
      <c r="A27" s="101" t="s">
        <v>170</v>
      </c>
      <c r="B27" s="100" t="s">
        <v>77</v>
      </c>
      <c r="C27" s="100"/>
      <c r="D27" s="223">
        <v>10</v>
      </c>
      <c r="E27" s="100"/>
      <c r="F27" s="100"/>
      <c r="G27" s="132"/>
    </row>
    <row r="28" spans="1:7" x14ac:dyDescent="0.55000000000000004">
      <c r="A28" s="43" t="s">
        <v>108</v>
      </c>
      <c r="B28" s="274"/>
      <c r="C28" s="275"/>
      <c r="D28" s="72"/>
      <c r="E28" s="72"/>
      <c r="F28" s="72"/>
      <c r="G28" s="132"/>
    </row>
    <row r="29" spans="1:7" s="133" customFormat="1" ht="31.2" x14ac:dyDescent="0.55000000000000004">
      <c r="A29" s="84" t="s">
        <v>153</v>
      </c>
      <c r="B29" s="81" t="s">
        <v>21</v>
      </c>
      <c r="C29" s="81"/>
      <c r="D29" s="227">
        <f>6*5</f>
        <v>30</v>
      </c>
      <c r="E29" s="81"/>
      <c r="F29" s="81"/>
    </row>
    <row r="30" spans="1:7" s="133" customFormat="1" ht="15.6" customHeight="1" x14ac:dyDescent="0.55000000000000004">
      <c r="A30" s="84" t="s">
        <v>160</v>
      </c>
      <c r="B30" s="81" t="s">
        <v>2</v>
      </c>
      <c r="C30" s="301" t="s">
        <v>176</v>
      </c>
      <c r="D30" s="302"/>
      <c r="E30" s="81"/>
      <c r="F30" s="81"/>
    </row>
    <row r="31" spans="1:7" s="133" customFormat="1" x14ac:dyDescent="0.55000000000000004">
      <c r="A31" s="84" t="s">
        <v>161</v>
      </c>
      <c r="B31" s="81" t="s">
        <v>162</v>
      </c>
      <c r="C31" s="81"/>
      <c r="D31" s="228">
        <f>3*3</f>
        <v>9</v>
      </c>
      <c r="E31" s="81"/>
      <c r="F31" s="81"/>
    </row>
    <row r="32" spans="1:7" s="133" customFormat="1" x14ac:dyDescent="0.55000000000000004">
      <c r="A32" s="99" t="s">
        <v>163</v>
      </c>
      <c r="B32" s="81" t="s">
        <v>164</v>
      </c>
      <c r="C32" s="95"/>
      <c r="D32" s="229">
        <v>5</v>
      </c>
      <c r="E32" s="81"/>
      <c r="F32" s="81"/>
    </row>
    <row r="33" spans="1:7" x14ac:dyDescent="0.55000000000000004">
      <c r="A33" s="84" t="s">
        <v>146</v>
      </c>
      <c r="B33" s="81" t="s">
        <v>17</v>
      </c>
      <c r="C33" s="81"/>
      <c r="D33" s="81">
        <f>D19*D18</f>
        <v>75</v>
      </c>
      <c r="E33" s="81"/>
      <c r="F33" s="81"/>
      <c r="G33" s="132"/>
    </row>
    <row r="34" spans="1:7" s="133" customFormat="1" x14ac:dyDescent="0.55000000000000004">
      <c r="A34" s="99" t="s">
        <v>171</v>
      </c>
      <c r="B34" s="81" t="s">
        <v>17</v>
      </c>
      <c r="C34" s="95"/>
      <c r="D34" s="97">
        <v>4.2</v>
      </c>
      <c r="E34" s="81"/>
      <c r="F34" s="95"/>
    </row>
    <row r="35" spans="1:7" s="133" customFormat="1" ht="15.9" thickBot="1" x14ac:dyDescent="0.6">
      <c r="A35" s="112"/>
      <c r="B35" s="83"/>
      <c r="C35" s="83"/>
      <c r="D35" s="113"/>
      <c r="E35" s="113"/>
      <c r="F35" s="83"/>
      <c r="G35" s="88"/>
    </row>
    <row r="36" spans="1:7" s="133" customFormat="1" x14ac:dyDescent="0.55000000000000004">
      <c r="A36" s="290" t="s">
        <v>200</v>
      </c>
      <c r="B36" s="291"/>
      <c r="C36" s="115"/>
      <c r="D36" s="115"/>
      <c r="E36" s="115"/>
      <c r="F36" s="115"/>
      <c r="G36" s="116"/>
    </row>
    <row r="37" spans="1:7" s="133" customFormat="1" x14ac:dyDescent="0.55000000000000004">
      <c r="A37" s="292"/>
      <c r="B37" s="293"/>
      <c r="C37" s="114"/>
      <c r="D37" s="114"/>
      <c r="E37" s="114"/>
      <c r="F37" s="114"/>
      <c r="G37" s="118"/>
    </row>
    <row r="38" spans="1:7" s="133" customFormat="1" ht="28.2" x14ac:dyDescent="0.55000000000000004">
      <c r="A38" s="142"/>
      <c r="B38" s="143" t="s">
        <v>204</v>
      </c>
      <c r="C38" s="114"/>
      <c r="D38" s="144" t="s">
        <v>205</v>
      </c>
      <c r="E38" s="114"/>
      <c r="F38" s="114"/>
      <c r="G38" s="294" t="s">
        <v>207</v>
      </c>
    </row>
    <row r="39" spans="1:7" s="133" customFormat="1" x14ac:dyDescent="0.55000000000000004">
      <c r="A39" s="117"/>
      <c r="B39" s="114"/>
      <c r="C39" s="114"/>
      <c r="E39" s="114"/>
      <c r="F39" s="114"/>
      <c r="G39" s="294"/>
    </row>
    <row r="40" spans="1:7" s="133" customFormat="1" x14ac:dyDescent="0.55000000000000004">
      <c r="A40" s="122" t="s">
        <v>202</v>
      </c>
      <c r="B40" s="138"/>
      <c r="C40" s="114"/>
      <c r="D40" s="122" t="s">
        <v>201</v>
      </c>
      <c r="E40" s="138">
        <f>F98</f>
        <v>0</v>
      </c>
      <c r="F40" s="114"/>
      <c r="G40" s="294" t="s">
        <v>208</v>
      </c>
    </row>
    <row r="41" spans="1:7" s="133" customFormat="1" x14ac:dyDescent="0.55000000000000004">
      <c r="A41" s="117"/>
      <c r="B41" s="114"/>
      <c r="C41" s="114"/>
      <c r="D41" s="114"/>
      <c r="E41" s="114"/>
      <c r="F41" s="114"/>
      <c r="G41" s="294"/>
    </row>
    <row r="42" spans="1:7" s="133" customFormat="1" x14ac:dyDescent="0.55000000000000004">
      <c r="A42" s="117"/>
      <c r="B42" s="114"/>
      <c r="C42" s="114"/>
      <c r="D42" s="114"/>
      <c r="E42" s="114"/>
      <c r="F42" s="114"/>
      <c r="G42" s="118"/>
    </row>
    <row r="43" spans="1:7" s="133" customFormat="1" x14ac:dyDescent="0.55000000000000004">
      <c r="A43" s="122" t="s">
        <v>203</v>
      </c>
      <c r="B43" s="140">
        <f>F71</f>
        <v>0</v>
      </c>
      <c r="C43" s="114"/>
      <c r="D43" s="122" t="s">
        <v>211</v>
      </c>
      <c r="E43" s="139">
        <v>0</v>
      </c>
      <c r="F43" s="114" t="s">
        <v>209</v>
      </c>
      <c r="G43" s="118"/>
    </row>
    <row r="44" spans="1:7" s="133" customFormat="1" x14ac:dyDescent="0.55000000000000004">
      <c r="A44" s="117"/>
      <c r="B44" s="114"/>
      <c r="C44" s="114"/>
      <c r="D44" s="114"/>
      <c r="E44" s="114"/>
      <c r="F44" s="114"/>
      <c r="G44" s="118"/>
    </row>
    <row r="45" spans="1:7" s="133" customFormat="1" x14ac:dyDescent="0.55000000000000004">
      <c r="A45" s="117"/>
      <c r="B45" s="114"/>
      <c r="C45" s="114"/>
      <c r="D45" s="114"/>
      <c r="E45" s="114"/>
      <c r="F45" s="114"/>
      <c r="G45" s="118"/>
    </row>
    <row r="46" spans="1:7" s="133" customFormat="1" x14ac:dyDescent="0.55000000000000004">
      <c r="A46" s="117"/>
      <c r="B46" s="114"/>
      <c r="C46" s="114"/>
      <c r="D46" s="114"/>
      <c r="E46" s="114"/>
      <c r="F46" s="114"/>
      <c r="G46" s="118"/>
    </row>
    <row r="47" spans="1:7" s="133" customFormat="1" x14ac:dyDescent="0.55000000000000004">
      <c r="A47" s="117"/>
      <c r="B47" s="114"/>
      <c r="C47" s="114"/>
      <c r="D47" s="122" t="s">
        <v>206</v>
      </c>
      <c r="E47" s="141">
        <f>D77</f>
        <v>0</v>
      </c>
      <c r="F47" s="114"/>
      <c r="G47" s="118"/>
    </row>
    <row r="48" spans="1:7" s="133" customFormat="1" x14ac:dyDescent="0.55000000000000004">
      <c r="A48" s="117"/>
      <c r="B48" s="114"/>
      <c r="C48" s="114"/>
      <c r="D48" s="114"/>
      <c r="E48" s="114"/>
      <c r="F48" s="114"/>
      <c r="G48" s="118"/>
    </row>
    <row r="49" spans="1:7" s="133" customFormat="1" ht="15.9" thickBot="1" x14ac:dyDescent="0.6">
      <c r="A49" s="119"/>
      <c r="B49" s="120"/>
      <c r="C49" s="120"/>
      <c r="D49" s="120"/>
      <c r="E49" s="120"/>
      <c r="F49" s="120"/>
      <c r="G49" s="121"/>
    </row>
    <row r="51" spans="1:7" s="131" customFormat="1" x14ac:dyDescent="0.55000000000000004">
      <c r="A51" s="6"/>
      <c r="B51" s="6"/>
      <c r="C51" s="7"/>
      <c r="D51" s="5"/>
      <c r="E51" s="37"/>
      <c r="F51" s="37"/>
      <c r="G51" s="6"/>
    </row>
    <row r="52" spans="1:7" s="131" customFormat="1" x14ac:dyDescent="0.55000000000000004">
      <c r="A52" s="287" t="s">
        <v>8</v>
      </c>
      <c r="B52" s="288"/>
      <c r="C52" s="288"/>
      <c r="D52" s="288"/>
      <c r="E52" s="288"/>
      <c r="F52" s="288"/>
      <c r="G52" s="288"/>
    </row>
    <row r="53" spans="1:7" s="131" customFormat="1" x14ac:dyDescent="0.55000000000000004">
      <c r="A53" s="303" t="s">
        <v>28</v>
      </c>
      <c r="B53" s="304"/>
      <c r="C53" s="304"/>
      <c r="D53" s="304"/>
      <c r="E53" s="289"/>
      <c r="F53" s="289"/>
      <c r="G53" s="289"/>
    </row>
    <row r="54" spans="1:7" s="131" customFormat="1" x14ac:dyDescent="0.55000000000000004">
      <c r="A54" s="24" t="s">
        <v>26</v>
      </c>
      <c r="B54" s="24" t="s">
        <v>25</v>
      </c>
      <c r="C54" s="25" t="s">
        <v>27</v>
      </c>
      <c r="D54" s="26" t="s">
        <v>30</v>
      </c>
      <c r="E54" s="270" t="s">
        <v>1</v>
      </c>
      <c r="F54" s="270"/>
      <c r="G54" s="270"/>
    </row>
    <row r="55" spans="1:7" s="131" customFormat="1" x14ac:dyDescent="0.55000000000000004">
      <c r="A55" s="276" t="s">
        <v>50</v>
      </c>
      <c r="B55" s="286" t="s">
        <v>21</v>
      </c>
      <c r="C55" s="79" t="s">
        <v>182</v>
      </c>
      <c r="D55" s="38"/>
      <c r="E55" s="270"/>
      <c r="F55" s="270"/>
      <c r="G55" s="270"/>
    </row>
    <row r="56" spans="1:7" s="131" customFormat="1" x14ac:dyDescent="0.55000000000000004">
      <c r="A56" s="276"/>
      <c r="B56" s="286"/>
      <c r="C56" s="134" t="s">
        <v>284</v>
      </c>
      <c r="D56" s="78"/>
      <c r="E56" s="270"/>
      <c r="F56" s="270"/>
      <c r="G56" s="270"/>
    </row>
    <row r="57" spans="1:7" s="131" customFormat="1" x14ac:dyDescent="0.55000000000000004">
      <c r="A57" s="276"/>
      <c r="B57" s="286"/>
      <c r="C57" s="134" t="s">
        <v>285</v>
      </c>
      <c r="D57" s="38"/>
      <c r="E57" s="270"/>
      <c r="F57" s="270"/>
      <c r="G57" s="270"/>
    </row>
    <row r="58" spans="1:7" s="131" customFormat="1" x14ac:dyDescent="0.55000000000000004">
      <c r="A58" s="276"/>
      <c r="B58" s="286"/>
      <c r="C58" s="134" t="s">
        <v>165</v>
      </c>
      <c r="D58" s="78"/>
      <c r="E58" s="270"/>
      <c r="F58" s="270"/>
      <c r="G58" s="270"/>
    </row>
    <row r="59" spans="1:7" s="131" customFormat="1" x14ac:dyDescent="0.55000000000000004">
      <c r="A59" s="276"/>
      <c r="B59" s="286"/>
      <c r="C59" s="134" t="s">
        <v>286</v>
      </c>
      <c r="D59" s="78"/>
      <c r="E59" s="270"/>
      <c r="F59" s="270"/>
      <c r="G59" s="270"/>
    </row>
    <row r="60" spans="1:7" s="131" customFormat="1" x14ac:dyDescent="0.55000000000000004">
      <c r="A60" s="276"/>
      <c r="B60" s="286"/>
      <c r="C60" s="134" t="s">
        <v>287</v>
      </c>
      <c r="D60" s="78"/>
      <c r="E60" s="270"/>
      <c r="F60" s="270"/>
      <c r="G60" s="270"/>
    </row>
    <row r="61" spans="1:7" s="131" customFormat="1" x14ac:dyDescent="0.55000000000000004">
      <c r="A61" s="101" t="s">
        <v>49</v>
      </c>
      <c r="B61" s="104" t="s">
        <v>21</v>
      </c>
      <c r="C61" s="40" t="s">
        <v>22</v>
      </c>
      <c r="D61" s="55">
        <f>D55+D56</f>
        <v>0</v>
      </c>
      <c r="E61" s="295"/>
      <c r="F61" s="295"/>
      <c r="G61" s="295"/>
    </row>
    <row r="62" spans="1:7" s="131" customFormat="1" x14ac:dyDescent="0.55000000000000004">
      <c r="A62" s="43" t="s">
        <v>48</v>
      </c>
      <c r="B62" s="44" t="s">
        <v>65</v>
      </c>
      <c r="C62" s="135" t="s">
        <v>187</v>
      </c>
      <c r="D62" s="54" t="e">
        <f>D61/D65</f>
        <v>#DIV/0!</v>
      </c>
      <c r="E62" s="305" t="s">
        <v>295</v>
      </c>
      <c r="F62" s="305"/>
      <c r="G62" s="305"/>
    </row>
    <row r="63" spans="1:7" s="131" customFormat="1" x14ac:dyDescent="0.55000000000000004">
      <c r="A63" s="300" t="s">
        <v>31</v>
      </c>
      <c r="B63" s="300"/>
      <c r="C63" s="300"/>
      <c r="D63" s="300"/>
      <c r="E63" s="300"/>
      <c r="F63" s="300"/>
      <c r="G63" s="300"/>
    </row>
    <row r="64" spans="1:7" s="131" customFormat="1" x14ac:dyDescent="0.55000000000000004">
      <c r="A64" s="24" t="s">
        <v>26</v>
      </c>
      <c r="B64" s="24" t="s">
        <v>25</v>
      </c>
      <c r="C64" s="25" t="s">
        <v>27</v>
      </c>
      <c r="D64" s="26" t="s">
        <v>30</v>
      </c>
      <c r="E64" s="270" t="s">
        <v>1</v>
      </c>
      <c r="F64" s="270"/>
      <c r="G64" s="270"/>
    </row>
    <row r="65" spans="1:8" s="131" customFormat="1" x14ac:dyDescent="0.55000000000000004">
      <c r="A65" s="266" t="s">
        <v>32</v>
      </c>
      <c r="B65" s="104" t="s">
        <v>17</v>
      </c>
      <c r="C65" s="33" t="s">
        <v>57</v>
      </c>
      <c r="D65" s="22"/>
      <c r="E65" s="270" t="s">
        <v>2</v>
      </c>
      <c r="F65" s="270"/>
      <c r="G65" s="270"/>
    </row>
    <row r="66" spans="1:8" s="131" customFormat="1" x14ac:dyDescent="0.55000000000000004">
      <c r="A66" s="267"/>
      <c r="B66" s="102" t="s">
        <v>17</v>
      </c>
      <c r="C66" s="33" t="s">
        <v>157</v>
      </c>
      <c r="D66" s="22"/>
      <c r="E66" s="270" t="s">
        <v>2</v>
      </c>
      <c r="F66" s="270"/>
      <c r="G66" s="270"/>
    </row>
    <row r="67" spans="1:8" s="131" customFormat="1" x14ac:dyDescent="0.55000000000000004">
      <c r="A67" s="266" t="s">
        <v>188</v>
      </c>
      <c r="B67" s="283" t="s">
        <v>34</v>
      </c>
      <c r="C67" s="53" t="s">
        <v>51</v>
      </c>
      <c r="D67" s="51" t="s">
        <v>66</v>
      </c>
      <c r="E67" s="52" t="s">
        <v>52</v>
      </c>
      <c r="F67" s="52" t="s">
        <v>34</v>
      </c>
      <c r="G67" s="52" t="s">
        <v>1</v>
      </c>
    </row>
    <row r="68" spans="1:8" s="131" customFormat="1" x14ac:dyDescent="0.55000000000000004">
      <c r="A68" s="282"/>
      <c r="B68" s="284"/>
      <c r="C68" s="134" t="s">
        <v>285</v>
      </c>
      <c r="D68" s="22"/>
      <c r="E68" s="254"/>
      <c r="F68" s="87">
        <f>D68*E68</f>
        <v>0</v>
      </c>
      <c r="G68" s="30" t="s">
        <v>142</v>
      </c>
    </row>
    <row r="69" spans="1:8" s="131" customFormat="1" x14ac:dyDescent="0.55000000000000004">
      <c r="A69" s="282"/>
      <c r="B69" s="284"/>
      <c r="C69" s="134" t="s">
        <v>165</v>
      </c>
      <c r="D69" s="105"/>
      <c r="E69" s="254"/>
      <c r="F69" s="87">
        <f t="shared" ref="F69:F70" si="0">D69*E69</f>
        <v>0</v>
      </c>
      <c r="G69" s="30"/>
    </row>
    <row r="70" spans="1:8" s="131" customFormat="1" x14ac:dyDescent="0.55000000000000004">
      <c r="A70" s="282"/>
      <c r="B70" s="284"/>
      <c r="C70" s="134" t="s">
        <v>166</v>
      </c>
      <c r="D70" s="22"/>
      <c r="E70" s="254"/>
      <c r="F70" s="87">
        <f t="shared" si="0"/>
        <v>0</v>
      </c>
      <c r="G70" s="30"/>
    </row>
    <row r="71" spans="1:8" s="131" customFormat="1" x14ac:dyDescent="0.55000000000000004">
      <c r="A71" s="267"/>
      <c r="B71" s="285"/>
      <c r="C71" s="40" t="s">
        <v>35</v>
      </c>
      <c r="D71" s="41" t="s">
        <v>2</v>
      </c>
      <c r="E71" s="28" t="s">
        <v>2</v>
      </c>
      <c r="F71" s="55">
        <f>SUM(F69:F70)</f>
        <v>0</v>
      </c>
      <c r="G71" s="55"/>
    </row>
    <row r="72" spans="1:8" s="131" customFormat="1" x14ac:dyDescent="0.55000000000000004">
      <c r="A72" s="43" t="s">
        <v>33</v>
      </c>
      <c r="B72" s="44" t="s">
        <v>199</v>
      </c>
      <c r="C72" s="45" t="s">
        <v>191</v>
      </c>
      <c r="D72" s="46" t="s">
        <v>2</v>
      </c>
      <c r="E72" s="47" t="s">
        <v>2</v>
      </c>
      <c r="F72" s="54" t="e">
        <f>F71/D65</f>
        <v>#DIV/0!</v>
      </c>
      <c r="G72" s="50"/>
    </row>
    <row r="73" spans="1:8" s="131" customFormat="1" ht="31.2" x14ac:dyDescent="0.55000000000000004">
      <c r="A73" s="32" t="s">
        <v>9</v>
      </c>
      <c r="B73" s="104" t="s">
        <v>17</v>
      </c>
      <c r="C73" s="33" t="s">
        <v>10</v>
      </c>
      <c r="D73" s="22" t="s">
        <v>143</v>
      </c>
      <c r="E73" s="38" t="s">
        <v>143</v>
      </c>
      <c r="F73" s="38" t="s">
        <v>143</v>
      </c>
      <c r="G73" s="30"/>
    </row>
    <row r="74" spans="1:8" s="131" customFormat="1" x14ac:dyDescent="0.55000000000000004">
      <c r="A74" s="300" t="s">
        <v>37</v>
      </c>
      <c r="B74" s="300"/>
      <c r="C74" s="300"/>
      <c r="D74" s="300"/>
      <c r="E74" s="300"/>
      <c r="F74" s="300"/>
      <c r="G74" s="300"/>
      <c r="H74" s="136"/>
    </row>
    <row r="75" spans="1:8" s="131" customFormat="1" x14ac:dyDescent="0.55000000000000004">
      <c r="A75" s="24" t="s">
        <v>26</v>
      </c>
      <c r="B75" s="24" t="s">
        <v>25</v>
      </c>
      <c r="C75" s="25" t="s">
        <v>27</v>
      </c>
      <c r="D75" s="26" t="s">
        <v>30</v>
      </c>
      <c r="E75" s="270" t="s">
        <v>1</v>
      </c>
      <c r="F75" s="270"/>
      <c r="G75" s="270"/>
    </row>
    <row r="76" spans="1:8" s="131" customFormat="1" x14ac:dyDescent="0.55000000000000004">
      <c r="A76" s="276" t="s">
        <v>19</v>
      </c>
      <c r="B76" s="104" t="s">
        <v>18</v>
      </c>
      <c r="C76" s="134" t="s">
        <v>145</v>
      </c>
      <c r="D76" s="39"/>
      <c r="E76" s="270"/>
      <c r="F76" s="270"/>
      <c r="G76" s="270"/>
    </row>
    <row r="77" spans="1:8" s="131" customFormat="1" x14ac:dyDescent="0.55000000000000004">
      <c r="A77" s="276"/>
      <c r="B77" s="241" t="s">
        <v>18</v>
      </c>
      <c r="C77" s="134" t="s">
        <v>285</v>
      </c>
      <c r="D77" s="134"/>
      <c r="E77" s="270"/>
      <c r="F77" s="270"/>
      <c r="G77" s="270"/>
    </row>
    <row r="78" spans="1:8" s="131" customFormat="1" x14ac:dyDescent="0.55000000000000004">
      <c r="A78" s="276"/>
      <c r="B78" s="241" t="s">
        <v>18</v>
      </c>
      <c r="C78" s="134" t="s">
        <v>182</v>
      </c>
      <c r="D78" s="134"/>
      <c r="E78" s="270"/>
      <c r="F78" s="270"/>
      <c r="G78" s="270"/>
    </row>
    <row r="79" spans="1:8" s="131" customFormat="1" x14ac:dyDescent="0.55000000000000004">
      <c r="A79" s="276"/>
      <c r="B79" s="241" t="s">
        <v>18</v>
      </c>
      <c r="C79" s="134" t="s">
        <v>165</v>
      </c>
      <c r="D79" s="134"/>
      <c r="E79" s="270"/>
      <c r="F79" s="270"/>
      <c r="G79" s="270"/>
    </row>
    <row r="80" spans="1:8" s="131" customFormat="1" x14ac:dyDescent="0.55000000000000004">
      <c r="A80" s="276"/>
      <c r="B80" s="241" t="s">
        <v>18</v>
      </c>
      <c r="C80" s="134" t="s">
        <v>166</v>
      </c>
      <c r="D80" s="134"/>
      <c r="E80" s="270"/>
      <c r="F80" s="270"/>
      <c r="G80" s="270"/>
    </row>
    <row r="81" spans="1:8" s="131" customFormat="1" x14ac:dyDescent="0.55000000000000004">
      <c r="A81" s="276"/>
      <c r="B81" s="241" t="s">
        <v>18</v>
      </c>
      <c r="C81" s="134" t="s">
        <v>288</v>
      </c>
      <c r="D81" s="134"/>
      <c r="E81" s="270"/>
      <c r="F81" s="270"/>
      <c r="G81" s="270"/>
    </row>
    <row r="82" spans="1:8" s="131" customFormat="1" x14ac:dyDescent="0.55000000000000004">
      <c r="A82" s="276"/>
      <c r="B82" s="241" t="s">
        <v>18</v>
      </c>
      <c r="C82" s="134" t="s">
        <v>289</v>
      </c>
      <c r="D82" s="134"/>
      <c r="E82" s="270"/>
      <c r="F82" s="270"/>
      <c r="G82" s="270"/>
    </row>
    <row r="83" spans="1:8" s="131" customFormat="1" x14ac:dyDescent="0.55000000000000004">
      <c r="A83" s="276" t="s">
        <v>11</v>
      </c>
      <c r="B83" s="241" t="s">
        <v>12</v>
      </c>
      <c r="C83" s="134" t="s">
        <v>20</v>
      </c>
      <c r="D83" s="134"/>
      <c r="E83" s="270"/>
      <c r="F83" s="270"/>
      <c r="G83" s="270"/>
    </row>
    <row r="84" spans="1:8" s="131" customFormat="1" x14ac:dyDescent="0.55000000000000004">
      <c r="A84" s="276"/>
      <c r="B84" s="104" t="s">
        <v>12</v>
      </c>
      <c r="C84" s="33" t="s">
        <v>38</v>
      </c>
      <c r="D84" s="38"/>
      <c r="E84" s="270"/>
      <c r="F84" s="270"/>
      <c r="G84" s="270"/>
    </row>
    <row r="85" spans="1:8" s="131" customFormat="1" x14ac:dyDescent="0.55000000000000004">
      <c r="A85" s="84" t="s">
        <v>39</v>
      </c>
      <c r="B85" s="108" t="s">
        <v>18</v>
      </c>
      <c r="C85" s="109"/>
      <c r="D85" s="39">
        <f>SUM(D76:D84)</f>
        <v>0</v>
      </c>
      <c r="E85" s="270"/>
      <c r="F85" s="270"/>
      <c r="G85" s="270"/>
    </row>
    <row r="86" spans="1:8" s="137" customFormat="1" x14ac:dyDescent="0.55000000000000004">
      <c r="A86" s="43" t="s">
        <v>196</v>
      </c>
      <c r="B86" s="44" t="s">
        <v>195</v>
      </c>
      <c r="C86" s="45" t="s">
        <v>198</v>
      </c>
      <c r="D86" s="48" t="e">
        <f>D85/D65</f>
        <v>#DIV/0!</v>
      </c>
      <c r="E86" s="339" t="s">
        <v>295</v>
      </c>
      <c r="F86" s="339"/>
      <c r="G86" s="339"/>
    </row>
    <row r="87" spans="1:8" s="131" customFormat="1" x14ac:dyDescent="0.55000000000000004">
      <c r="A87" s="300" t="s">
        <v>40</v>
      </c>
      <c r="B87" s="300"/>
      <c r="C87" s="300"/>
      <c r="D87" s="300"/>
      <c r="E87" s="300"/>
      <c r="F87" s="300"/>
      <c r="G87" s="300"/>
      <c r="H87" s="137"/>
    </row>
    <row r="88" spans="1:8" s="107" customFormat="1" x14ac:dyDescent="0.55000000000000004">
      <c r="A88" s="242" t="s">
        <v>26</v>
      </c>
      <c r="B88" s="242" t="s">
        <v>25</v>
      </c>
      <c r="C88" s="51" t="s">
        <v>27</v>
      </c>
      <c r="D88" s="243" t="s">
        <v>290</v>
      </c>
      <c r="E88" s="242" t="s">
        <v>291</v>
      </c>
      <c r="F88" s="242" t="s">
        <v>292</v>
      </c>
      <c r="G88" s="244" t="s">
        <v>1</v>
      </c>
      <c r="H88" s="137"/>
    </row>
    <row r="89" spans="1:8" s="131" customFormat="1" ht="31.2" x14ac:dyDescent="0.55000000000000004">
      <c r="A89" s="101" t="s">
        <v>13</v>
      </c>
      <c r="B89" s="104" t="s">
        <v>15</v>
      </c>
      <c r="C89" s="33" t="s">
        <v>10</v>
      </c>
      <c r="D89" s="22" t="s">
        <v>143</v>
      </c>
      <c r="E89" s="38" t="s">
        <v>143</v>
      </c>
      <c r="F89" s="38" t="s">
        <v>143</v>
      </c>
      <c r="G89" s="30" t="s">
        <v>43</v>
      </c>
      <c r="H89" s="137"/>
    </row>
    <row r="90" spans="1:8" s="131" customFormat="1" ht="31.2" x14ac:dyDescent="0.55000000000000004">
      <c r="A90" s="101" t="s">
        <v>41</v>
      </c>
      <c r="B90" s="104" t="s">
        <v>15</v>
      </c>
      <c r="C90" s="33" t="s">
        <v>42</v>
      </c>
      <c r="D90" s="93">
        <f>F71*365</f>
        <v>0</v>
      </c>
      <c r="E90" s="38"/>
      <c r="F90" s="87">
        <f>E90*D90</f>
        <v>0</v>
      </c>
      <c r="G90" s="30" t="s">
        <v>190</v>
      </c>
      <c r="H90" s="137"/>
    </row>
    <row r="91" spans="1:8" s="131" customFormat="1" x14ac:dyDescent="0.55000000000000004">
      <c r="A91" s="101" t="s">
        <v>44</v>
      </c>
      <c r="B91" s="104" t="s">
        <v>15</v>
      </c>
      <c r="C91" s="33" t="s">
        <v>45</v>
      </c>
      <c r="D91" s="22"/>
      <c r="E91" s="39"/>
      <c r="F91" s="38">
        <f>E91*D91</f>
        <v>0</v>
      </c>
      <c r="G91" s="29" t="s">
        <v>46</v>
      </c>
      <c r="H91" s="137"/>
    </row>
    <row r="92" spans="1:8" s="131" customFormat="1" x14ac:dyDescent="0.55000000000000004">
      <c r="A92" s="177" t="s">
        <v>273</v>
      </c>
      <c r="B92" s="178" t="s">
        <v>15</v>
      </c>
      <c r="C92" s="33" t="s">
        <v>274</v>
      </c>
      <c r="D92" s="22"/>
      <c r="E92" s="39"/>
      <c r="F92" s="38">
        <f>E92*D92</f>
        <v>0</v>
      </c>
      <c r="G92" s="29"/>
    </row>
    <row r="93" spans="1:8" s="131" customFormat="1" x14ac:dyDescent="0.55000000000000004">
      <c r="A93" s="101" t="s">
        <v>14</v>
      </c>
      <c r="B93" s="104" t="s">
        <v>15</v>
      </c>
      <c r="C93" s="33" t="s">
        <v>272</v>
      </c>
      <c r="D93" s="22"/>
      <c r="E93" s="39"/>
      <c r="F93" s="38">
        <f>E93*D93</f>
        <v>0</v>
      </c>
      <c r="G93" s="30" t="s">
        <v>47</v>
      </c>
    </row>
    <row r="94" spans="1:8" s="131" customFormat="1" x14ac:dyDescent="0.55000000000000004">
      <c r="A94" s="84" t="s">
        <v>194</v>
      </c>
      <c r="B94" s="108" t="s">
        <v>15</v>
      </c>
      <c r="C94" s="109"/>
      <c r="D94" s="110"/>
      <c r="E94" s="38"/>
      <c r="F94" s="87">
        <f>SUM(F90:F93)</f>
        <v>0</v>
      </c>
      <c r="G94" s="111"/>
    </row>
    <row r="95" spans="1:8" s="137" customFormat="1" x14ac:dyDescent="0.55000000000000004">
      <c r="A95" s="43" t="s">
        <v>194</v>
      </c>
      <c r="B95" s="44" t="s">
        <v>195</v>
      </c>
      <c r="C95" s="45" t="s">
        <v>197</v>
      </c>
      <c r="D95" s="46"/>
      <c r="E95" s="47"/>
      <c r="F95" s="48" t="e">
        <f>F94/D65</f>
        <v>#DIV/0!</v>
      </c>
      <c r="G95" s="49"/>
      <c r="H95" s="131"/>
    </row>
    <row r="96" spans="1:8" s="131" customFormat="1" x14ac:dyDescent="0.55000000000000004">
      <c r="A96" s="300" t="s">
        <v>36</v>
      </c>
      <c r="B96" s="300"/>
      <c r="C96" s="300"/>
      <c r="D96" s="300"/>
      <c r="E96" s="300"/>
      <c r="F96" s="300"/>
      <c r="G96" s="300"/>
    </row>
    <row r="97" spans="1:7" s="131" customFormat="1" x14ac:dyDescent="0.55000000000000004">
      <c r="A97" s="24" t="s">
        <v>26</v>
      </c>
      <c r="B97" s="24" t="s">
        <v>25</v>
      </c>
      <c r="C97" s="25" t="s">
        <v>27</v>
      </c>
      <c r="D97" s="26" t="s">
        <v>30</v>
      </c>
      <c r="E97" s="270" t="s">
        <v>1</v>
      </c>
      <c r="F97" s="270"/>
      <c r="G97" s="270"/>
    </row>
    <row r="98" spans="1:7" s="131" customFormat="1" x14ac:dyDescent="0.55000000000000004">
      <c r="A98" s="101" t="s">
        <v>180</v>
      </c>
      <c r="B98" s="104" t="s">
        <v>17</v>
      </c>
      <c r="C98" s="42" t="s">
        <v>58</v>
      </c>
      <c r="D98" s="22"/>
      <c r="E98" s="270"/>
      <c r="F98" s="270"/>
      <c r="G98" s="270"/>
    </row>
    <row r="99" spans="1:7" s="131" customFormat="1" x14ac:dyDescent="0.55000000000000004">
      <c r="A99" s="266" t="s">
        <v>181</v>
      </c>
      <c r="B99" s="104" t="s">
        <v>178</v>
      </c>
      <c r="C99" s="42" t="s">
        <v>158</v>
      </c>
      <c r="D99" s="22"/>
      <c r="E99" s="270"/>
      <c r="F99" s="270"/>
      <c r="G99" s="270"/>
    </row>
    <row r="100" spans="1:7" s="131" customFormat="1" x14ac:dyDescent="0.55000000000000004">
      <c r="A100" s="267"/>
      <c r="B100" s="104" t="s">
        <v>179</v>
      </c>
      <c r="C100" s="42" t="s">
        <v>177</v>
      </c>
      <c r="D100" s="22"/>
      <c r="E100" s="270"/>
      <c r="F100" s="270"/>
      <c r="G100" s="270"/>
    </row>
    <row r="101" spans="1:7" s="131" customFormat="1" x14ac:dyDescent="0.55000000000000004">
      <c r="A101" s="103" t="s">
        <v>59</v>
      </c>
      <c r="B101" s="44" t="s">
        <v>60</v>
      </c>
      <c r="C101" s="65" t="s">
        <v>58</v>
      </c>
      <c r="D101" s="251">
        <v>2.0833333333333335</v>
      </c>
      <c r="E101" s="339" t="s">
        <v>295</v>
      </c>
      <c r="F101" s="339"/>
      <c r="G101" s="339"/>
    </row>
    <row r="102" spans="1:7" s="131" customFormat="1" x14ac:dyDescent="0.55000000000000004">
      <c r="A102" s="8"/>
      <c r="B102" s="9"/>
      <c r="C102" s="10"/>
      <c r="D102" s="9"/>
      <c r="E102" s="12"/>
      <c r="F102" s="12"/>
      <c r="G102" s="8"/>
    </row>
    <row r="103" spans="1:7" s="131" customFormat="1" x14ac:dyDescent="0.55000000000000004">
      <c r="A103" s="8"/>
      <c r="B103" s="9"/>
      <c r="C103" s="10"/>
      <c r="D103" s="9"/>
      <c r="E103" s="12"/>
      <c r="F103" s="12"/>
      <c r="G103" s="8"/>
    </row>
    <row r="104" spans="1:7" s="131" customFormat="1" x14ac:dyDescent="0.55000000000000004">
      <c r="A104" s="8"/>
      <c r="B104" s="9"/>
      <c r="C104" s="10"/>
      <c r="D104" s="9"/>
      <c r="E104" s="12"/>
      <c r="F104" s="12"/>
      <c r="G104" s="8"/>
    </row>
    <row r="105" spans="1:7" s="131" customFormat="1" x14ac:dyDescent="0.55000000000000004">
      <c r="A105" s="8"/>
      <c r="B105" s="9"/>
      <c r="C105" s="10"/>
      <c r="D105" s="9"/>
      <c r="E105" s="12"/>
      <c r="F105" s="12"/>
      <c r="G105" s="8"/>
    </row>
    <row r="106" spans="1:7" s="131" customFormat="1" x14ac:dyDescent="0.55000000000000004">
      <c r="A106" s="8"/>
      <c r="B106" s="9"/>
      <c r="C106" s="10"/>
      <c r="D106" s="9"/>
      <c r="E106" s="12"/>
      <c r="F106" s="12"/>
      <c r="G106" s="8"/>
    </row>
    <row r="107" spans="1:7" s="131" customFormat="1" x14ac:dyDescent="0.55000000000000004">
      <c r="A107" s="8"/>
      <c r="B107" s="9"/>
      <c r="C107" s="10"/>
      <c r="D107" s="9"/>
      <c r="E107" s="12"/>
      <c r="F107" s="12"/>
      <c r="G107" s="8"/>
    </row>
    <row r="108" spans="1:7" s="131" customFormat="1" x14ac:dyDescent="0.55000000000000004">
      <c r="A108" s="8"/>
      <c r="B108" s="9"/>
      <c r="C108" s="10"/>
      <c r="D108" s="9"/>
      <c r="E108" s="12"/>
      <c r="F108" s="12"/>
      <c r="G108" s="8"/>
    </row>
    <row r="109" spans="1:7" s="131" customFormat="1" x14ac:dyDescent="0.55000000000000004">
      <c r="A109" s="8"/>
      <c r="B109" s="9"/>
      <c r="C109" s="10"/>
      <c r="D109" s="9"/>
      <c r="E109" s="12"/>
      <c r="F109" s="12"/>
      <c r="G109" s="8"/>
    </row>
    <row r="110" spans="1:7" s="131" customFormat="1" x14ac:dyDescent="0.55000000000000004">
      <c r="A110" s="8"/>
      <c r="B110" s="9"/>
      <c r="C110" s="10"/>
      <c r="D110" s="9"/>
      <c r="E110" s="12"/>
      <c r="F110" s="12"/>
      <c r="G110" s="8"/>
    </row>
    <row r="111" spans="1:7" s="131" customFormat="1" x14ac:dyDescent="0.55000000000000004">
      <c r="A111" s="8"/>
      <c r="B111" s="9"/>
      <c r="C111" s="10"/>
      <c r="D111" s="9"/>
      <c r="E111" s="12"/>
      <c r="F111" s="12"/>
      <c r="G111" s="8"/>
    </row>
    <row r="112" spans="1:7" s="131" customFormat="1" x14ac:dyDescent="0.55000000000000004">
      <c r="A112" s="8"/>
      <c r="B112" s="9"/>
      <c r="C112" s="10"/>
      <c r="D112" s="9"/>
      <c r="E112" s="12"/>
      <c r="F112" s="12"/>
      <c r="G112" s="8"/>
    </row>
    <row r="113" spans="1:8" s="131" customFormat="1" x14ac:dyDescent="0.55000000000000004">
      <c r="A113" s="8"/>
      <c r="B113" s="9"/>
      <c r="C113" s="10"/>
      <c r="D113" s="9"/>
      <c r="E113" s="12"/>
      <c r="F113" s="12"/>
      <c r="G113" s="8"/>
      <c r="H113" s="132"/>
    </row>
  </sheetData>
  <mergeCells count="56">
    <mergeCell ref="E101:G101"/>
    <mergeCell ref="E86:G86"/>
    <mergeCell ref="E97:G97"/>
    <mergeCell ref="E98:G98"/>
    <mergeCell ref="E99:G99"/>
    <mergeCell ref="E100:G100"/>
    <mergeCell ref="E75:G75"/>
    <mergeCell ref="E76:G76"/>
    <mergeCell ref="E77:G77"/>
    <mergeCell ref="E78:G78"/>
    <mergeCell ref="E79:G79"/>
    <mergeCell ref="E54:G54"/>
    <mergeCell ref="E55:G55"/>
    <mergeCell ref="E56:G56"/>
    <mergeCell ref="E57:G57"/>
    <mergeCell ref="E58:G58"/>
    <mergeCell ref="E59:G59"/>
    <mergeCell ref="E60:G60"/>
    <mergeCell ref="E61:G61"/>
    <mergeCell ref="E62:G62"/>
    <mergeCell ref="E64:G64"/>
    <mergeCell ref="E65:G65"/>
    <mergeCell ref="E66:G66"/>
    <mergeCell ref="F8:H8"/>
    <mergeCell ref="G40:G41"/>
    <mergeCell ref="B28:C28"/>
    <mergeCell ref="A99:A100"/>
    <mergeCell ref="A65:A66"/>
    <mergeCell ref="A63:G63"/>
    <mergeCell ref="A67:A71"/>
    <mergeCell ref="B67:B71"/>
    <mergeCell ref="A96:G96"/>
    <mergeCell ref="A74:G74"/>
    <mergeCell ref="A76:A82"/>
    <mergeCell ref="A83:A84"/>
    <mergeCell ref="A87:G87"/>
    <mergeCell ref="E80:G80"/>
    <mergeCell ref="E81:G81"/>
    <mergeCell ref="E82:G82"/>
    <mergeCell ref="E83:G83"/>
    <mergeCell ref="E84:G84"/>
    <mergeCell ref="E85:G85"/>
    <mergeCell ref="A13:F13"/>
    <mergeCell ref="B6:C6"/>
    <mergeCell ref="B7:C7"/>
    <mergeCell ref="B8:C8"/>
    <mergeCell ref="B9:C9"/>
    <mergeCell ref="B10:C10"/>
    <mergeCell ref="C30:D30"/>
    <mergeCell ref="A52:G52"/>
    <mergeCell ref="A53:G53"/>
    <mergeCell ref="A55:A60"/>
    <mergeCell ref="B55:B60"/>
    <mergeCell ref="A36:B37"/>
    <mergeCell ref="G38:G39"/>
    <mergeCell ref="F7:H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6DA58-6EF1-43C4-87B6-B5E25A056B96}">
  <dimension ref="A2:H94"/>
  <sheetViews>
    <sheetView tabSelected="1" zoomScale="70" zoomScaleNormal="70" workbookViewId="0">
      <selection activeCell="E88" sqref="E88:G88"/>
    </sheetView>
  </sheetViews>
  <sheetFormatPr defaultColWidth="8.89453125" defaultRowHeight="15.6" x14ac:dyDescent="0.55000000000000004"/>
  <cols>
    <col min="1" max="1" width="35.83984375" style="8" customWidth="1"/>
    <col min="2" max="2" width="19.1015625" style="9" bestFit="1" customWidth="1"/>
    <col min="3" max="3" width="74" style="10" customWidth="1"/>
    <col min="4" max="4" width="22.20703125" style="9" customWidth="1"/>
    <col min="5" max="5" width="19.5234375" style="12" customWidth="1"/>
    <col min="6" max="6" width="23.3671875" style="12" customWidth="1"/>
    <col min="7" max="7" width="30.20703125" style="8" customWidth="1"/>
    <col min="8" max="16384" width="8.89453125" style="2"/>
  </cols>
  <sheetData>
    <row r="2" spans="1:8" s="1" customFormat="1" ht="18.3" x14ac:dyDescent="0.7">
      <c r="A2" s="13" t="s">
        <v>0</v>
      </c>
      <c r="B2" s="13"/>
      <c r="C2" s="14"/>
      <c r="D2" s="23"/>
      <c r="E2" s="15"/>
      <c r="F2" s="15"/>
      <c r="G2" s="13"/>
    </row>
    <row r="3" spans="1:8" customFormat="1" x14ac:dyDescent="0.6">
      <c r="A3" s="16"/>
      <c r="B3" s="16"/>
      <c r="C3" s="17"/>
      <c r="D3" s="18"/>
      <c r="E3" s="36"/>
      <c r="F3" s="36"/>
      <c r="G3" s="16"/>
    </row>
    <row r="4" spans="1:8" s="60" customFormat="1" x14ac:dyDescent="0.6">
      <c r="A4" s="56" t="s">
        <v>16</v>
      </c>
      <c r="B4" s="57"/>
      <c r="C4" s="58"/>
      <c r="D4" s="59"/>
      <c r="E4" s="57"/>
      <c r="F4" s="57"/>
      <c r="G4" s="57"/>
    </row>
    <row r="5" spans="1:8" customFormat="1" x14ac:dyDescent="0.6">
      <c r="A5" s="16"/>
      <c r="B5" s="16"/>
      <c r="C5" s="17"/>
      <c r="D5" s="18"/>
      <c r="E5" s="36"/>
      <c r="F5" s="36"/>
      <c r="G5" s="16"/>
    </row>
    <row r="6" spans="1:8" s="4" customFormat="1" ht="15.6" customHeight="1" x14ac:dyDescent="0.6">
      <c r="A6" s="63" t="s">
        <v>53</v>
      </c>
      <c r="B6" s="271" t="s">
        <v>3</v>
      </c>
      <c r="C6" s="271"/>
      <c r="D6" s="5"/>
      <c r="E6" s="5" t="s">
        <v>280</v>
      </c>
      <c r="F6" s="5"/>
      <c r="G6" s="19"/>
      <c r="H6" s="238"/>
    </row>
    <row r="7" spans="1:8" s="3" customFormat="1" ht="15.6" customHeight="1" x14ac:dyDescent="0.6">
      <c r="A7" s="94" t="s">
        <v>4</v>
      </c>
      <c r="B7" s="307" t="s">
        <v>72</v>
      </c>
      <c r="C7" s="307"/>
      <c r="D7" s="5"/>
      <c r="E7" s="239"/>
      <c r="F7" s="262" t="s">
        <v>281</v>
      </c>
      <c r="G7" s="262"/>
      <c r="H7" s="262"/>
    </row>
    <row r="8" spans="1:8" s="3" customFormat="1" ht="15.6" customHeight="1" x14ac:dyDescent="0.6">
      <c r="A8" s="94" t="s">
        <v>5</v>
      </c>
      <c r="B8" s="307" t="s">
        <v>54</v>
      </c>
      <c r="C8" s="307"/>
      <c r="D8" s="5"/>
      <c r="E8" s="240"/>
      <c r="F8" s="262" t="s">
        <v>282</v>
      </c>
      <c r="G8" s="262"/>
      <c r="H8" s="262"/>
    </row>
    <row r="9" spans="1:8" s="3" customFormat="1" ht="15.6" customHeight="1" x14ac:dyDescent="0.6">
      <c r="A9" s="94" t="s">
        <v>6</v>
      </c>
      <c r="B9" s="307" t="s">
        <v>55</v>
      </c>
      <c r="C9" s="307"/>
      <c r="D9" s="21"/>
      <c r="E9" s="37"/>
      <c r="F9" s="76"/>
      <c r="G9" s="6"/>
    </row>
    <row r="10" spans="1:8" s="3" customFormat="1" ht="15.6" customHeight="1" x14ac:dyDescent="0.6">
      <c r="A10" s="64" t="s">
        <v>7</v>
      </c>
      <c r="B10" s="272" t="s">
        <v>56</v>
      </c>
      <c r="C10" s="272"/>
      <c r="D10" s="21"/>
      <c r="E10" s="37"/>
      <c r="F10" s="76"/>
      <c r="G10" s="6"/>
    </row>
    <row r="11" spans="1:8" s="3" customFormat="1" ht="15.6" customHeight="1" x14ac:dyDescent="0.6">
      <c r="A11" s="74"/>
      <c r="B11" s="75"/>
      <c r="C11" s="75"/>
      <c r="D11" s="21"/>
      <c r="E11" s="37"/>
      <c r="F11" s="37"/>
      <c r="G11" s="6"/>
    </row>
    <row r="12" spans="1:8" s="3" customFormat="1" x14ac:dyDescent="0.55000000000000004">
      <c r="A12" s="6"/>
      <c r="B12" s="6"/>
      <c r="C12" s="7"/>
      <c r="D12" s="5"/>
      <c r="E12" s="37"/>
      <c r="F12" s="37"/>
      <c r="G12" s="6"/>
    </row>
    <row r="13" spans="1:8" x14ac:dyDescent="0.55000000000000004">
      <c r="A13" s="306" t="s">
        <v>56</v>
      </c>
      <c r="B13" s="306"/>
      <c r="C13" s="306"/>
      <c r="D13" s="306"/>
      <c r="E13" s="306"/>
      <c r="F13" s="70"/>
      <c r="G13" s="2"/>
    </row>
    <row r="14" spans="1:8" ht="46.8" x14ac:dyDescent="0.55000000000000004">
      <c r="A14" s="71" t="s">
        <v>23</v>
      </c>
      <c r="B14" s="71" t="s">
        <v>24</v>
      </c>
      <c r="C14" s="71" t="s">
        <v>67</v>
      </c>
      <c r="D14" s="259" t="s">
        <v>68</v>
      </c>
      <c r="E14" s="260" t="s">
        <v>69</v>
      </c>
      <c r="F14" s="260" t="s">
        <v>1</v>
      </c>
      <c r="G14" s="2"/>
    </row>
    <row r="15" spans="1:8" x14ac:dyDescent="0.55000000000000004">
      <c r="A15" s="43" t="s">
        <v>70</v>
      </c>
      <c r="B15" s="72"/>
      <c r="C15" s="72"/>
      <c r="D15" s="72"/>
      <c r="E15" s="72"/>
      <c r="F15" s="72"/>
      <c r="G15" s="2"/>
    </row>
    <row r="16" spans="1:8" x14ac:dyDescent="0.55000000000000004">
      <c r="A16" s="84"/>
      <c r="B16" s="81"/>
      <c r="C16" s="81"/>
      <c r="D16" s="81"/>
      <c r="E16" s="81"/>
      <c r="F16" s="81"/>
      <c r="G16" s="2"/>
    </row>
    <row r="17" spans="1:7" x14ac:dyDescent="0.55000000000000004">
      <c r="A17" s="84"/>
      <c r="B17" s="81"/>
      <c r="C17" s="81"/>
      <c r="D17" s="81"/>
      <c r="E17" s="81"/>
      <c r="F17" s="81"/>
      <c r="G17" s="2"/>
    </row>
    <row r="18" spans="1:7" x14ac:dyDescent="0.55000000000000004">
      <c r="A18" s="68"/>
      <c r="B18" s="71"/>
      <c r="C18" s="71"/>
      <c r="D18" s="81"/>
      <c r="E18" s="81"/>
      <c r="F18" s="71"/>
      <c r="G18" s="2"/>
    </row>
    <row r="19" spans="1:7" x14ac:dyDescent="0.55000000000000004">
      <c r="A19" s="68"/>
      <c r="B19" s="71"/>
      <c r="C19" s="71"/>
      <c r="D19" s="81"/>
      <c r="E19" s="81"/>
      <c r="F19" s="71"/>
      <c r="G19" s="2"/>
    </row>
    <row r="20" spans="1:7" x14ac:dyDescent="0.55000000000000004">
      <c r="A20" s="68"/>
      <c r="B20" s="71"/>
      <c r="C20" s="71"/>
      <c r="D20" s="81"/>
      <c r="E20" s="81"/>
      <c r="F20" s="71"/>
      <c r="G20" s="2"/>
    </row>
    <row r="21" spans="1:7" x14ac:dyDescent="0.55000000000000004">
      <c r="A21" s="68"/>
      <c r="B21" s="71"/>
      <c r="C21" s="71"/>
      <c r="D21" s="81"/>
      <c r="E21" s="81"/>
      <c r="F21" s="71"/>
      <c r="G21" s="2"/>
    </row>
    <row r="22" spans="1:7" x14ac:dyDescent="0.55000000000000004">
      <c r="A22" s="68"/>
      <c r="B22" s="71"/>
      <c r="C22" s="71"/>
      <c r="D22" s="81"/>
      <c r="E22" s="81"/>
      <c r="F22" s="71"/>
      <c r="G22" s="2"/>
    </row>
    <row r="23" spans="1:7" x14ac:dyDescent="0.55000000000000004">
      <c r="A23" s="68"/>
      <c r="B23" s="71"/>
      <c r="C23" s="71"/>
      <c r="D23" s="81"/>
      <c r="E23" s="81"/>
      <c r="F23" s="71"/>
      <c r="G23" s="2"/>
    </row>
    <row r="24" spans="1:7" x14ac:dyDescent="0.55000000000000004">
      <c r="A24" s="68"/>
      <c r="B24" s="71"/>
      <c r="C24" s="71"/>
      <c r="D24" s="81"/>
      <c r="E24" s="81"/>
      <c r="F24" s="71"/>
      <c r="G24" s="2"/>
    </row>
    <row r="25" spans="1:7" x14ac:dyDescent="0.55000000000000004">
      <c r="A25" s="68"/>
      <c r="B25" s="71"/>
      <c r="C25" s="71"/>
      <c r="D25" s="81"/>
      <c r="E25" s="81"/>
      <c r="F25" s="71"/>
      <c r="G25" s="2"/>
    </row>
    <row r="26" spans="1:7" x14ac:dyDescent="0.55000000000000004">
      <c r="A26" s="43" t="s">
        <v>108</v>
      </c>
      <c r="B26" s="274"/>
      <c r="C26" s="275"/>
      <c r="D26" s="72"/>
      <c r="E26" s="72"/>
      <c r="F26" s="72"/>
      <c r="G26" s="2"/>
    </row>
    <row r="27" spans="1:7" s="89" customFormat="1" x14ac:dyDescent="0.55000000000000004">
      <c r="A27" s="84"/>
      <c r="B27" s="81"/>
      <c r="C27" s="81"/>
      <c r="D27" s="81"/>
      <c r="E27" s="81"/>
      <c r="F27" s="81"/>
      <c r="G27" s="2"/>
    </row>
    <row r="28" spans="1:7" s="89" customFormat="1" x14ac:dyDescent="0.55000000000000004">
      <c r="A28" s="84"/>
      <c r="B28" s="81"/>
      <c r="C28" s="81"/>
      <c r="D28" s="81"/>
      <c r="E28" s="81"/>
      <c r="F28" s="81"/>
      <c r="G28" s="2"/>
    </row>
    <row r="29" spans="1:7" s="89" customFormat="1" x14ac:dyDescent="0.55000000000000004">
      <c r="A29" s="84"/>
      <c r="B29" s="81"/>
      <c r="C29" s="81"/>
      <c r="D29" s="81"/>
      <c r="E29" s="81"/>
      <c r="F29" s="81"/>
      <c r="G29" s="2"/>
    </row>
    <row r="30" spans="1:7" s="89" customFormat="1" x14ac:dyDescent="0.55000000000000004">
      <c r="A30" s="99"/>
      <c r="B30" s="95"/>
      <c r="C30" s="95"/>
      <c r="D30" s="81"/>
      <c r="E30" s="81"/>
      <c r="F30" s="81"/>
      <c r="G30" s="2"/>
    </row>
    <row r="31" spans="1:7" s="89" customFormat="1" x14ac:dyDescent="0.55000000000000004">
      <c r="A31" s="99"/>
      <c r="B31" s="95"/>
      <c r="C31" s="95"/>
      <c r="D31" s="96"/>
      <c r="E31" s="96"/>
      <c r="F31" s="81"/>
      <c r="G31" s="2"/>
    </row>
    <row r="32" spans="1:7" s="89" customFormat="1" x14ac:dyDescent="0.55000000000000004">
      <c r="A32" s="99"/>
      <c r="B32" s="95"/>
      <c r="C32" s="95"/>
      <c r="D32" s="96"/>
      <c r="E32" s="96"/>
      <c r="F32" s="81"/>
      <c r="G32" s="2"/>
    </row>
    <row r="33" spans="1:7" s="89" customFormat="1" x14ac:dyDescent="0.55000000000000004">
      <c r="A33" s="99"/>
      <c r="B33" s="95"/>
      <c r="C33" s="95"/>
      <c r="D33" s="96"/>
      <c r="E33" s="96"/>
      <c r="F33" s="81"/>
      <c r="G33" s="2"/>
    </row>
    <row r="34" spans="1:7" s="89" customFormat="1" x14ac:dyDescent="0.55000000000000004">
      <c r="A34" s="84"/>
      <c r="B34" s="81"/>
      <c r="C34" s="81"/>
      <c r="D34" s="98"/>
      <c r="E34" s="98"/>
      <c r="F34" s="81"/>
      <c r="G34" s="2"/>
    </row>
    <row r="35" spans="1:7" ht="15.9" thickBot="1" x14ac:dyDescent="0.6"/>
    <row r="36" spans="1:7" s="133" customFormat="1" x14ac:dyDescent="0.55000000000000004">
      <c r="A36" s="290" t="s">
        <v>200</v>
      </c>
      <c r="B36" s="291"/>
      <c r="C36" s="115"/>
      <c r="D36" s="115"/>
      <c r="E36" s="115"/>
      <c r="F36" s="115"/>
      <c r="G36" s="116"/>
    </row>
    <row r="37" spans="1:7" s="133" customFormat="1" x14ac:dyDescent="0.55000000000000004">
      <c r="A37" s="292"/>
      <c r="B37" s="293"/>
      <c r="C37" s="114"/>
      <c r="D37" s="114"/>
      <c r="E37" s="114"/>
      <c r="F37" s="114"/>
      <c r="G37" s="118"/>
    </row>
    <row r="38" spans="1:7" s="133" customFormat="1" ht="28.2" x14ac:dyDescent="0.55000000000000004">
      <c r="A38" s="142"/>
      <c r="B38" s="143" t="s">
        <v>204</v>
      </c>
      <c r="C38" s="114"/>
      <c r="D38" s="144" t="s">
        <v>205</v>
      </c>
      <c r="E38" s="114"/>
      <c r="F38" s="114"/>
      <c r="G38" s="294" t="s">
        <v>207</v>
      </c>
    </row>
    <row r="39" spans="1:7" s="133" customFormat="1" x14ac:dyDescent="0.55000000000000004">
      <c r="A39" s="117"/>
      <c r="B39" s="114"/>
      <c r="C39" s="114"/>
      <c r="E39" s="114"/>
      <c r="F39" s="114"/>
      <c r="G39" s="294"/>
    </row>
    <row r="40" spans="1:7" s="133" customFormat="1" x14ac:dyDescent="0.55000000000000004">
      <c r="A40" s="122" t="s">
        <v>201</v>
      </c>
      <c r="B40" s="138">
        <f>D60</f>
        <v>0</v>
      </c>
      <c r="C40" s="114"/>
      <c r="D40" s="122" t="s">
        <v>214</v>
      </c>
      <c r="E40" s="138">
        <f>F87</f>
        <v>0</v>
      </c>
      <c r="F40" s="114" t="s">
        <v>215</v>
      </c>
      <c r="G40" s="294" t="s">
        <v>208</v>
      </c>
    </row>
    <row r="41" spans="1:7" s="133" customFormat="1" x14ac:dyDescent="0.55000000000000004">
      <c r="A41" s="117"/>
      <c r="B41" s="114"/>
      <c r="C41" s="114"/>
      <c r="D41" s="114"/>
      <c r="E41" s="114"/>
      <c r="F41" s="114"/>
      <c r="G41" s="294"/>
    </row>
    <row r="42" spans="1:7" s="133" customFormat="1" x14ac:dyDescent="0.55000000000000004">
      <c r="A42" s="122" t="s">
        <v>210</v>
      </c>
      <c r="B42" s="138" t="str">
        <f>F67</f>
        <v>None</v>
      </c>
      <c r="C42" s="114"/>
      <c r="D42" s="122"/>
      <c r="E42" s="122"/>
      <c r="F42" s="114"/>
      <c r="G42" s="118"/>
    </row>
    <row r="43" spans="1:7" s="133" customFormat="1" x14ac:dyDescent="0.55000000000000004">
      <c r="B43" s="114"/>
      <c r="C43" s="114"/>
      <c r="D43" s="114"/>
      <c r="E43" s="114"/>
      <c r="G43" s="118"/>
    </row>
    <row r="44" spans="1:7" s="133" customFormat="1" ht="31.2" x14ac:dyDescent="0.55000000000000004">
      <c r="A44" s="122" t="s">
        <v>203</v>
      </c>
      <c r="B44" s="140">
        <f>F65</f>
        <v>0</v>
      </c>
      <c r="C44" s="114"/>
      <c r="D44" s="122" t="s">
        <v>211</v>
      </c>
      <c r="E44" s="139">
        <v>0</v>
      </c>
      <c r="F44" s="114" t="s">
        <v>209</v>
      </c>
      <c r="G44" s="118" t="s">
        <v>216</v>
      </c>
    </row>
    <row r="45" spans="1:7" s="133" customFormat="1" x14ac:dyDescent="0.55000000000000004">
      <c r="A45" s="117"/>
      <c r="B45" s="114"/>
      <c r="C45" s="114"/>
      <c r="D45" s="114"/>
      <c r="E45" s="114"/>
      <c r="F45" s="114"/>
      <c r="G45" s="118"/>
    </row>
    <row r="46" spans="1:7" s="133" customFormat="1" x14ac:dyDescent="0.55000000000000004">
      <c r="A46" s="117"/>
      <c r="B46" s="114"/>
      <c r="C46" s="114"/>
      <c r="D46" s="114"/>
      <c r="E46" s="114"/>
      <c r="F46" s="114"/>
      <c r="G46" s="118"/>
    </row>
    <row r="47" spans="1:7" s="133" customFormat="1" x14ac:dyDescent="0.55000000000000004">
      <c r="A47" s="117"/>
      <c r="B47" s="114"/>
      <c r="C47" s="114"/>
      <c r="D47" s="122" t="s">
        <v>206</v>
      </c>
      <c r="E47" s="145" t="e">
        <f>#REF!</f>
        <v>#REF!</v>
      </c>
      <c r="F47" s="114"/>
      <c r="G47" s="118"/>
    </row>
    <row r="48" spans="1:7" s="133" customFormat="1" x14ac:dyDescent="0.55000000000000004">
      <c r="A48" s="117"/>
      <c r="B48" s="114"/>
      <c r="C48" s="114"/>
      <c r="D48" s="114"/>
      <c r="E48" s="114"/>
      <c r="F48" s="114"/>
      <c r="G48" s="118"/>
    </row>
    <row r="49" spans="1:7" s="133" customFormat="1" ht="15.9" thickBot="1" x14ac:dyDescent="0.6">
      <c r="A49" s="119"/>
      <c r="B49" s="120"/>
      <c r="C49" s="120"/>
      <c r="D49" s="120"/>
      <c r="E49" s="120"/>
      <c r="F49" s="120"/>
      <c r="G49" s="121"/>
    </row>
    <row r="50" spans="1:7" s="3" customFormat="1" x14ac:dyDescent="0.55000000000000004">
      <c r="A50" s="6"/>
      <c r="B50" s="6"/>
      <c r="C50" s="7"/>
      <c r="D50" s="5"/>
      <c r="E50" s="37"/>
      <c r="F50" s="37"/>
      <c r="G50" s="6"/>
    </row>
    <row r="51" spans="1:7" s="3" customFormat="1" ht="15.6" customHeight="1" x14ac:dyDescent="0.55000000000000004">
      <c r="A51" s="287" t="s">
        <v>8</v>
      </c>
      <c r="B51" s="288"/>
      <c r="C51" s="288"/>
      <c r="D51" s="288"/>
      <c r="E51" s="288"/>
      <c r="F51" s="288"/>
      <c r="G51" s="288"/>
    </row>
    <row r="52" spans="1:7" s="3" customFormat="1" x14ac:dyDescent="0.55000000000000004">
      <c r="A52" s="303" t="s">
        <v>28</v>
      </c>
      <c r="B52" s="304"/>
      <c r="C52" s="304"/>
      <c r="D52" s="304"/>
      <c r="E52" s="289"/>
      <c r="F52" s="289"/>
      <c r="G52" s="289"/>
    </row>
    <row r="53" spans="1:7" s="3" customFormat="1" x14ac:dyDescent="0.55000000000000004">
      <c r="A53" s="24" t="s">
        <v>26</v>
      </c>
      <c r="B53" s="24" t="s">
        <v>25</v>
      </c>
      <c r="C53" s="25" t="s">
        <v>27</v>
      </c>
      <c r="D53" s="26" t="s">
        <v>30</v>
      </c>
      <c r="E53" s="270" t="s">
        <v>1</v>
      </c>
      <c r="F53" s="270"/>
      <c r="G53" s="270"/>
    </row>
    <row r="54" spans="1:7" s="3" customFormat="1" x14ac:dyDescent="0.55000000000000004">
      <c r="A54" s="276" t="s">
        <v>50</v>
      </c>
      <c r="B54" s="286" t="s">
        <v>21</v>
      </c>
      <c r="C54" s="79" t="s">
        <v>217</v>
      </c>
      <c r="D54" s="38"/>
      <c r="E54" s="270"/>
      <c r="F54" s="270"/>
      <c r="G54" s="270"/>
    </row>
    <row r="55" spans="1:7" s="3" customFormat="1" x14ac:dyDescent="0.55000000000000004">
      <c r="A55" s="276"/>
      <c r="B55" s="286"/>
      <c r="C55" s="91" t="s">
        <v>284</v>
      </c>
      <c r="D55" s="78"/>
      <c r="E55" s="270"/>
      <c r="F55" s="270"/>
      <c r="G55" s="270"/>
    </row>
    <row r="56" spans="1:7" s="3" customFormat="1" x14ac:dyDescent="0.55000000000000004">
      <c r="A56" s="276"/>
      <c r="B56" s="286"/>
      <c r="C56" s="80" t="s">
        <v>219</v>
      </c>
      <c r="D56" s="78"/>
      <c r="E56" s="270"/>
      <c r="F56" s="270"/>
      <c r="G56" s="270"/>
    </row>
    <row r="57" spans="1:7" s="3" customFormat="1" ht="18" customHeight="1" x14ac:dyDescent="0.55000000000000004">
      <c r="A57" s="68" t="s">
        <v>49</v>
      </c>
      <c r="B57" s="31" t="s">
        <v>21</v>
      </c>
      <c r="C57" s="40" t="s">
        <v>22</v>
      </c>
      <c r="D57" s="55">
        <f>SUM(D55:D56)</f>
        <v>0</v>
      </c>
      <c r="E57" s="357"/>
      <c r="F57" s="357"/>
      <c r="G57" s="357"/>
    </row>
    <row r="58" spans="1:7" s="3" customFormat="1" ht="15.6" customHeight="1" x14ac:dyDescent="0.55000000000000004">
      <c r="A58" s="300" t="s">
        <v>31</v>
      </c>
      <c r="B58" s="300"/>
      <c r="C58" s="300"/>
      <c r="D58" s="300"/>
      <c r="E58" s="300"/>
      <c r="F58" s="300"/>
      <c r="G58" s="300"/>
    </row>
    <row r="59" spans="1:7" s="3" customFormat="1" x14ac:dyDescent="0.55000000000000004">
      <c r="A59" s="24" t="s">
        <v>26</v>
      </c>
      <c r="B59" s="24" t="s">
        <v>25</v>
      </c>
      <c r="C59" s="25" t="s">
        <v>27</v>
      </c>
      <c r="D59" s="26" t="s">
        <v>30</v>
      </c>
      <c r="E59" s="270" t="s">
        <v>1</v>
      </c>
      <c r="F59" s="270"/>
      <c r="G59" s="270"/>
    </row>
    <row r="60" spans="1:7" s="3" customFormat="1" x14ac:dyDescent="0.55000000000000004">
      <c r="A60" s="69" t="s">
        <v>32</v>
      </c>
      <c r="B60" s="31" t="s">
        <v>17</v>
      </c>
      <c r="C60" s="33" t="s">
        <v>58</v>
      </c>
      <c r="D60" s="38">
        <f>'MSS (DESALINATION+SALT FACTORY)'!D140+'SALTW. EVAPORATION GREENHOUSE'!F98</f>
        <v>0</v>
      </c>
      <c r="E60" s="270"/>
      <c r="F60" s="270"/>
      <c r="G60" s="270"/>
    </row>
    <row r="61" spans="1:7" s="3" customFormat="1" x14ac:dyDescent="0.55000000000000004">
      <c r="A61" s="266" t="s">
        <v>188</v>
      </c>
      <c r="B61" s="283" t="s">
        <v>34</v>
      </c>
      <c r="C61" s="53" t="s">
        <v>51</v>
      </c>
      <c r="D61" s="51" t="s">
        <v>66</v>
      </c>
      <c r="E61" s="52" t="s">
        <v>52</v>
      </c>
      <c r="F61" s="52" t="s">
        <v>34</v>
      </c>
      <c r="G61" s="52" t="s">
        <v>1</v>
      </c>
    </row>
    <row r="62" spans="1:7" s="3" customFormat="1" x14ac:dyDescent="0.55000000000000004">
      <c r="A62" s="282"/>
      <c r="B62" s="284"/>
      <c r="C62" s="80" t="s">
        <v>218</v>
      </c>
      <c r="D62" s="22"/>
      <c r="E62" s="38"/>
      <c r="F62" s="38">
        <f>D62*E62</f>
        <v>0</v>
      </c>
      <c r="G62" s="30" t="s">
        <v>142</v>
      </c>
    </row>
    <row r="63" spans="1:7" s="3" customFormat="1" x14ac:dyDescent="0.55000000000000004">
      <c r="A63" s="282"/>
      <c r="B63" s="284"/>
      <c r="C63" s="80" t="s">
        <v>220</v>
      </c>
      <c r="D63" s="22"/>
      <c r="E63" s="38"/>
      <c r="F63" s="78">
        <f t="shared" ref="F63" si="0">D63*E63</f>
        <v>0</v>
      </c>
      <c r="G63" s="35"/>
    </row>
    <row r="64" spans="1:7" s="3" customFormat="1" x14ac:dyDescent="0.55000000000000004">
      <c r="A64" s="282"/>
      <c r="B64" s="284"/>
      <c r="C64" s="33" t="s">
        <v>293</v>
      </c>
      <c r="D64" s="92"/>
      <c r="E64" s="38"/>
      <c r="F64" s="78">
        <f t="shared" ref="F64" si="1">E64*D64</f>
        <v>0</v>
      </c>
      <c r="G64" s="35"/>
    </row>
    <row r="65" spans="1:8" s="3" customFormat="1" x14ac:dyDescent="0.55000000000000004">
      <c r="A65" s="267"/>
      <c r="B65" s="285"/>
      <c r="C65" s="40" t="s">
        <v>35</v>
      </c>
      <c r="D65" s="41" t="s">
        <v>2</v>
      </c>
      <c r="E65" s="28"/>
      <c r="F65" s="55">
        <f>SUM(F64:F64)</f>
        <v>0</v>
      </c>
      <c r="G65" s="34"/>
    </row>
    <row r="66" spans="1:8" s="3" customFormat="1" x14ac:dyDescent="0.55000000000000004">
      <c r="A66" s="43" t="s">
        <v>33</v>
      </c>
      <c r="B66" s="44" t="s">
        <v>221</v>
      </c>
      <c r="C66" s="45" t="s">
        <v>222</v>
      </c>
      <c r="D66" s="46" t="s">
        <v>2</v>
      </c>
      <c r="E66" s="47" t="s">
        <v>2</v>
      </c>
      <c r="F66" s="54" t="e">
        <f>F65/D57</f>
        <v>#DIV/0!</v>
      </c>
      <c r="G66" s="50"/>
    </row>
    <row r="67" spans="1:8" s="3" customFormat="1" x14ac:dyDescent="0.55000000000000004">
      <c r="A67" s="32" t="s">
        <v>9</v>
      </c>
      <c r="B67" s="31" t="s">
        <v>17</v>
      </c>
      <c r="C67" s="33" t="s">
        <v>10</v>
      </c>
      <c r="D67" s="22" t="s">
        <v>143</v>
      </c>
      <c r="E67" s="38" t="s">
        <v>143</v>
      </c>
      <c r="F67" s="38" t="s">
        <v>143</v>
      </c>
      <c r="G67" s="30"/>
    </row>
    <row r="68" spans="1:8" s="3" customFormat="1" x14ac:dyDescent="0.55000000000000004">
      <c r="A68" s="300" t="s">
        <v>37</v>
      </c>
      <c r="B68" s="300"/>
      <c r="C68" s="300"/>
      <c r="D68" s="300"/>
      <c r="E68" s="300"/>
      <c r="F68" s="300"/>
      <c r="G68" s="300"/>
      <c r="H68" s="61"/>
    </row>
    <row r="69" spans="1:8" s="3" customFormat="1" x14ac:dyDescent="0.55000000000000004">
      <c r="A69" s="24" t="s">
        <v>26</v>
      </c>
      <c r="B69" s="233" t="s">
        <v>25</v>
      </c>
      <c r="C69" s="235" t="s">
        <v>27</v>
      </c>
      <c r="D69" s="234" t="s">
        <v>30</v>
      </c>
      <c r="E69" s="270" t="s">
        <v>1</v>
      </c>
      <c r="F69" s="270"/>
      <c r="G69" s="270"/>
    </row>
    <row r="70" spans="1:8" s="3" customFormat="1" x14ac:dyDescent="0.55000000000000004">
      <c r="A70" s="276" t="s">
        <v>19</v>
      </c>
      <c r="B70" s="31" t="s">
        <v>18</v>
      </c>
      <c r="C70" s="91" t="s">
        <v>284</v>
      </c>
      <c r="D70" s="246"/>
      <c r="E70" s="270"/>
      <c r="F70" s="270"/>
      <c r="G70" s="270"/>
    </row>
    <row r="71" spans="1:8" s="3" customFormat="1" x14ac:dyDescent="0.55000000000000004">
      <c r="A71" s="276"/>
      <c r="B71" s="31" t="s">
        <v>18</v>
      </c>
      <c r="C71" s="80" t="s">
        <v>285</v>
      </c>
      <c r="D71" s="246"/>
      <c r="E71" s="270"/>
      <c r="F71" s="270"/>
      <c r="G71" s="270"/>
    </row>
    <row r="72" spans="1:8" s="3" customFormat="1" x14ac:dyDescent="0.55000000000000004">
      <c r="A72" s="276"/>
      <c r="B72" s="245" t="s">
        <v>18</v>
      </c>
      <c r="C72" s="80" t="s">
        <v>293</v>
      </c>
      <c r="D72" s="247"/>
      <c r="E72" s="270"/>
      <c r="F72" s="270"/>
      <c r="G72" s="270"/>
    </row>
    <row r="73" spans="1:8" s="3" customFormat="1" x14ac:dyDescent="0.55000000000000004">
      <c r="A73" s="276" t="s">
        <v>11</v>
      </c>
      <c r="B73" s="245" t="s">
        <v>12</v>
      </c>
      <c r="C73" s="80" t="s">
        <v>20</v>
      </c>
      <c r="D73" s="248"/>
      <c r="E73" s="270"/>
      <c r="F73" s="270"/>
      <c r="G73" s="270"/>
    </row>
    <row r="74" spans="1:8" s="3" customFormat="1" x14ac:dyDescent="0.55000000000000004">
      <c r="A74" s="276"/>
      <c r="B74" s="31" t="s">
        <v>12</v>
      </c>
      <c r="C74" s="33" t="s">
        <v>38</v>
      </c>
      <c r="D74" s="249"/>
      <c r="E74" s="270"/>
      <c r="F74" s="270"/>
      <c r="G74" s="270"/>
    </row>
    <row r="75" spans="1:8" s="3" customFormat="1" x14ac:dyDescent="0.55000000000000004">
      <c r="A75" s="84" t="s">
        <v>39</v>
      </c>
      <c r="B75" s="108" t="s">
        <v>18</v>
      </c>
      <c r="C75" s="109"/>
      <c r="D75" s="246">
        <f>SUM(D70:D74)</f>
        <v>0</v>
      </c>
      <c r="E75" s="270"/>
      <c r="F75" s="270"/>
      <c r="G75" s="270"/>
    </row>
    <row r="76" spans="1:8" s="3" customFormat="1" x14ac:dyDescent="0.55000000000000004">
      <c r="A76" s="43" t="s">
        <v>196</v>
      </c>
      <c r="B76" s="44" t="s">
        <v>225</v>
      </c>
      <c r="C76" s="45" t="s">
        <v>224</v>
      </c>
      <c r="D76" s="250" t="e">
        <f>D75/D57</f>
        <v>#DIV/0!</v>
      </c>
      <c r="E76" s="305"/>
      <c r="F76" s="305"/>
      <c r="G76" s="305"/>
    </row>
    <row r="77" spans="1:8" s="3" customFormat="1" x14ac:dyDescent="0.55000000000000004">
      <c r="A77" s="300" t="s">
        <v>40</v>
      </c>
      <c r="B77" s="300"/>
      <c r="C77" s="300"/>
      <c r="D77" s="300"/>
      <c r="E77" s="300"/>
      <c r="F77" s="300"/>
      <c r="G77" s="300"/>
    </row>
    <row r="78" spans="1:8" s="107" customFormat="1" x14ac:dyDescent="0.55000000000000004">
      <c r="A78" s="242" t="s">
        <v>26</v>
      </c>
      <c r="B78" s="242" t="s">
        <v>25</v>
      </c>
      <c r="C78" s="51" t="s">
        <v>27</v>
      </c>
      <c r="D78" s="243" t="s">
        <v>290</v>
      </c>
      <c r="E78" s="242" t="s">
        <v>291</v>
      </c>
      <c r="F78" s="242" t="s">
        <v>292</v>
      </c>
      <c r="G78" s="244" t="s">
        <v>1</v>
      </c>
      <c r="H78" s="137"/>
    </row>
    <row r="79" spans="1:8" s="3" customFormat="1" x14ac:dyDescent="0.55000000000000004">
      <c r="A79" s="68" t="s">
        <v>13</v>
      </c>
      <c r="B79" s="31" t="s">
        <v>15</v>
      </c>
      <c r="C79" s="33" t="s">
        <v>10</v>
      </c>
      <c r="D79" s="22" t="s">
        <v>143</v>
      </c>
      <c r="E79" s="38" t="s">
        <v>143</v>
      </c>
      <c r="F79" s="38" t="s">
        <v>143</v>
      </c>
      <c r="G79" s="30" t="s">
        <v>43</v>
      </c>
    </row>
    <row r="80" spans="1:8" s="3" customFormat="1" ht="31.2" x14ac:dyDescent="0.55000000000000004">
      <c r="A80" s="68" t="s">
        <v>41</v>
      </c>
      <c r="B80" s="31" t="s">
        <v>15</v>
      </c>
      <c r="C80" s="33" t="s">
        <v>42</v>
      </c>
      <c r="D80" s="93">
        <f>F65*365</f>
        <v>0</v>
      </c>
      <c r="E80" s="38"/>
      <c r="F80" s="87">
        <f>E80*D80</f>
        <v>0</v>
      </c>
      <c r="G80" s="30" t="s">
        <v>190</v>
      </c>
    </row>
    <row r="81" spans="1:8" s="3" customFormat="1" x14ac:dyDescent="0.55000000000000004">
      <c r="A81" s="68" t="s">
        <v>44</v>
      </c>
      <c r="B81" s="31" t="s">
        <v>15</v>
      </c>
      <c r="C81" s="33" t="s">
        <v>45</v>
      </c>
      <c r="D81" s="22"/>
      <c r="E81" s="39"/>
      <c r="F81" s="38">
        <f>E81*D81</f>
        <v>0</v>
      </c>
      <c r="G81" s="29" t="s">
        <v>46</v>
      </c>
    </row>
    <row r="82" spans="1:8" s="3" customFormat="1" ht="31.2" x14ac:dyDescent="0.55000000000000004">
      <c r="A82" s="68" t="s">
        <v>14</v>
      </c>
      <c r="B82" s="31" t="s">
        <v>15</v>
      </c>
      <c r="C82" s="33" t="s">
        <v>271</v>
      </c>
      <c r="D82" s="22"/>
      <c r="E82" s="39"/>
      <c r="F82" s="38">
        <f>E82*D82</f>
        <v>0</v>
      </c>
      <c r="G82" s="30" t="s">
        <v>47</v>
      </c>
    </row>
    <row r="83" spans="1:8" s="3" customFormat="1" x14ac:dyDescent="0.55000000000000004">
      <c r="A83" s="84" t="s">
        <v>194</v>
      </c>
      <c r="B83" s="108" t="s">
        <v>15</v>
      </c>
      <c r="C83" s="109"/>
      <c r="D83" s="110"/>
      <c r="E83" s="38"/>
      <c r="F83" s="87">
        <f>SUM(F80:F82)</f>
        <v>0</v>
      </c>
      <c r="G83" s="111"/>
    </row>
    <row r="84" spans="1:8" s="3" customFormat="1" x14ac:dyDescent="0.55000000000000004">
      <c r="A84" s="43" t="s">
        <v>194</v>
      </c>
      <c r="B84" s="44" t="s">
        <v>225</v>
      </c>
      <c r="C84" s="45" t="s">
        <v>223</v>
      </c>
      <c r="D84" s="46"/>
      <c r="E84" s="47"/>
      <c r="F84" s="48" t="e">
        <f>F83/D57</f>
        <v>#DIV/0!</v>
      </c>
      <c r="G84" s="49"/>
    </row>
    <row r="85" spans="1:8" s="3" customFormat="1" x14ac:dyDescent="0.55000000000000004">
      <c r="A85" s="300" t="s">
        <v>36</v>
      </c>
      <c r="B85" s="300"/>
      <c r="C85" s="300"/>
      <c r="D85" s="300"/>
      <c r="E85" s="300"/>
      <c r="F85" s="300"/>
      <c r="G85" s="300"/>
    </row>
    <row r="86" spans="1:8" s="3" customFormat="1" x14ac:dyDescent="0.55000000000000004">
      <c r="A86" s="236" t="s">
        <v>26</v>
      </c>
      <c r="B86" s="236" t="s">
        <v>25</v>
      </c>
      <c r="C86" s="235" t="s">
        <v>27</v>
      </c>
      <c r="D86" s="52" t="s">
        <v>30</v>
      </c>
      <c r="E86" s="270" t="s">
        <v>1</v>
      </c>
      <c r="F86" s="270"/>
      <c r="G86" s="270"/>
    </row>
    <row r="87" spans="1:8" s="3" customFormat="1" x14ac:dyDescent="0.55000000000000004">
      <c r="A87" s="224" t="s">
        <v>183</v>
      </c>
      <c r="B87" s="221" t="s">
        <v>184</v>
      </c>
      <c r="C87" s="42" t="s">
        <v>186</v>
      </c>
      <c r="D87" s="22"/>
      <c r="E87" s="270"/>
      <c r="F87" s="270"/>
      <c r="G87" s="270"/>
    </row>
    <row r="88" spans="1:8" s="3" customFormat="1" x14ac:dyDescent="0.55000000000000004">
      <c r="A88" s="43" t="s">
        <v>59</v>
      </c>
      <c r="B88" s="44" t="s">
        <v>185</v>
      </c>
      <c r="C88" s="65" t="s">
        <v>186</v>
      </c>
      <c r="D88" s="66" t="e">
        <f>D87/D57</f>
        <v>#DIV/0!</v>
      </c>
      <c r="E88" s="305"/>
      <c r="F88" s="305"/>
      <c r="G88" s="305"/>
    </row>
    <row r="89" spans="1:8" s="3" customFormat="1" x14ac:dyDescent="0.55000000000000004">
      <c r="A89" s="8"/>
      <c r="B89" s="9"/>
      <c r="C89" s="10"/>
      <c r="D89" s="9"/>
      <c r="E89" s="12"/>
      <c r="F89" s="12"/>
      <c r="G89" s="8"/>
    </row>
    <row r="90" spans="1:8" s="3" customFormat="1" x14ac:dyDescent="0.55000000000000004">
      <c r="A90" s="8"/>
      <c r="B90" s="9"/>
      <c r="C90" s="10"/>
      <c r="D90" s="9"/>
      <c r="E90" s="12"/>
      <c r="F90" s="12"/>
      <c r="G90" s="8"/>
    </row>
    <row r="91" spans="1:8" s="3" customFormat="1" x14ac:dyDescent="0.55000000000000004">
      <c r="A91" s="8"/>
      <c r="B91" s="9"/>
      <c r="C91" s="10"/>
      <c r="D91" s="9"/>
      <c r="E91" s="12"/>
      <c r="F91" s="12"/>
      <c r="G91" s="8"/>
    </row>
    <row r="92" spans="1:8" s="3" customFormat="1" x14ac:dyDescent="0.55000000000000004">
      <c r="A92" s="8"/>
      <c r="B92" s="9"/>
      <c r="C92" s="10"/>
      <c r="D92" s="9"/>
      <c r="E92" s="12"/>
      <c r="F92" s="12"/>
      <c r="G92" s="8"/>
    </row>
    <row r="93" spans="1:8" s="3" customFormat="1" x14ac:dyDescent="0.55000000000000004">
      <c r="A93" s="8"/>
      <c r="B93" s="9"/>
      <c r="C93" s="10"/>
      <c r="D93" s="9"/>
      <c r="E93" s="12"/>
      <c r="F93" s="12"/>
      <c r="G93" s="8"/>
    </row>
    <row r="94" spans="1:8" s="3" customFormat="1" x14ac:dyDescent="0.55000000000000004">
      <c r="A94" s="8"/>
      <c r="B94" s="9"/>
      <c r="C94" s="10"/>
      <c r="D94" s="9"/>
      <c r="E94" s="12"/>
      <c r="F94" s="12"/>
      <c r="G94" s="8"/>
      <c r="H94" s="2"/>
    </row>
  </sheetData>
  <mergeCells count="42">
    <mergeCell ref="E87:G87"/>
    <mergeCell ref="E88:G88"/>
    <mergeCell ref="E57:G57"/>
    <mergeCell ref="E59:G59"/>
    <mergeCell ref="E60:G60"/>
    <mergeCell ref="E69:G69"/>
    <mergeCell ref="E70:G70"/>
    <mergeCell ref="A85:G85"/>
    <mergeCell ref="E71:G71"/>
    <mergeCell ref="E72:G72"/>
    <mergeCell ref="E73:G73"/>
    <mergeCell ref="E74:G74"/>
    <mergeCell ref="E75:G75"/>
    <mergeCell ref="E76:G76"/>
    <mergeCell ref="E86:G86"/>
    <mergeCell ref="F7:H7"/>
    <mergeCell ref="F8:H8"/>
    <mergeCell ref="A58:G58"/>
    <mergeCell ref="A61:A65"/>
    <mergeCell ref="B61:B65"/>
    <mergeCell ref="A68:G68"/>
    <mergeCell ref="A73:A74"/>
    <mergeCell ref="A77:G77"/>
    <mergeCell ref="A70:A72"/>
    <mergeCell ref="B26:C26"/>
    <mergeCell ref="A51:G51"/>
    <mergeCell ref="A52:G52"/>
    <mergeCell ref="A54:A56"/>
    <mergeCell ref="B54:B56"/>
    <mergeCell ref="A36:B37"/>
    <mergeCell ref="G38:G39"/>
    <mergeCell ref="G40:G41"/>
    <mergeCell ref="E53:G53"/>
    <mergeCell ref="E54:G54"/>
    <mergeCell ref="E55:G55"/>
    <mergeCell ref="E56:G56"/>
    <mergeCell ref="A13:E13"/>
    <mergeCell ref="B6:C6"/>
    <mergeCell ref="B7:C7"/>
    <mergeCell ref="B8:C8"/>
    <mergeCell ref="B9:C9"/>
    <mergeCell ref="B10:C1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4D3CA-C1C4-48C9-A272-52528B9FAB53}">
  <dimension ref="A2:X44"/>
  <sheetViews>
    <sheetView topLeftCell="A13" zoomScale="90" zoomScaleNormal="90" workbookViewId="0">
      <selection activeCell="V16" sqref="V16"/>
    </sheetView>
  </sheetViews>
  <sheetFormatPr defaultRowHeight="14.4" x14ac:dyDescent="0.55000000000000004"/>
  <cols>
    <col min="1" max="1" width="27.9453125" customWidth="1"/>
    <col min="2" max="2" width="3.734375" bestFit="1" customWidth="1"/>
    <col min="4" max="4" width="5" bestFit="1" customWidth="1"/>
    <col min="5" max="5" width="6.15625" customWidth="1"/>
    <col min="6" max="6" width="5.9453125" customWidth="1"/>
    <col min="7" max="7" width="6.578125" customWidth="1"/>
    <col min="8" max="8" width="6.83984375" customWidth="1"/>
    <col min="11" max="11" width="10.15625" customWidth="1"/>
    <col min="12" max="12" width="5.68359375" customWidth="1"/>
    <col min="13" max="13" width="4.89453125" customWidth="1"/>
    <col min="14" max="14" width="8.3671875" customWidth="1"/>
    <col min="15" max="15" width="7.20703125" customWidth="1"/>
    <col min="16" max="16" width="6.5234375" customWidth="1"/>
    <col min="20" max="20" width="5.7890625" customWidth="1"/>
    <col min="21" max="21" width="6" customWidth="1"/>
    <col min="22" max="22" width="9.5234375" customWidth="1"/>
  </cols>
  <sheetData>
    <row r="2" spans="1:24" s="1" customFormat="1" ht="18.3" x14ac:dyDescent="0.7">
      <c r="A2" s="146" t="s">
        <v>0</v>
      </c>
    </row>
    <row r="4" spans="1:24" s="60" customFormat="1" ht="15.6" x14ac:dyDescent="0.6">
      <c r="A4" s="56" t="s">
        <v>226</v>
      </c>
    </row>
    <row r="6" spans="1:24" x14ac:dyDescent="0.55000000000000004">
      <c r="B6" s="308" t="s">
        <v>244</v>
      </c>
      <c r="C6" s="309"/>
      <c r="D6" s="310"/>
    </row>
    <row r="7" spans="1:24" x14ac:dyDescent="0.55000000000000004">
      <c r="B7" s="153" t="s">
        <v>233</v>
      </c>
      <c r="C7" s="154"/>
      <c r="D7" s="155" t="s">
        <v>234</v>
      </c>
    </row>
    <row r="8" spans="1:24" x14ac:dyDescent="0.55000000000000004">
      <c r="B8" s="153" t="s">
        <v>235</v>
      </c>
      <c r="C8" s="154"/>
      <c r="D8" s="155" t="s">
        <v>236</v>
      </c>
    </row>
    <row r="9" spans="1:24" x14ac:dyDescent="0.55000000000000004">
      <c r="B9" s="153"/>
      <c r="C9" s="154"/>
      <c r="D9" s="155"/>
      <c r="M9" s="325" t="s">
        <v>247</v>
      </c>
      <c r="N9" s="326"/>
      <c r="O9" s="327"/>
    </row>
    <row r="10" spans="1:24" x14ac:dyDescent="0.55000000000000004">
      <c r="B10" s="156"/>
      <c r="C10" s="157"/>
      <c r="D10" s="158"/>
      <c r="M10" s="147" t="s">
        <v>233</v>
      </c>
      <c r="N10" s="148"/>
      <c r="O10" s="149" t="s">
        <v>234</v>
      </c>
    </row>
    <row r="11" spans="1:24" x14ac:dyDescent="0.55000000000000004">
      <c r="M11" s="147" t="s">
        <v>235</v>
      </c>
      <c r="N11" s="148"/>
      <c r="O11" s="149" t="s">
        <v>236</v>
      </c>
    </row>
    <row r="12" spans="1:24" x14ac:dyDescent="0.55000000000000004">
      <c r="M12" s="147"/>
      <c r="N12" s="148"/>
      <c r="O12" s="149"/>
    </row>
    <row r="13" spans="1:24" x14ac:dyDescent="0.55000000000000004">
      <c r="I13" s="317" t="s">
        <v>248</v>
      </c>
      <c r="J13" s="323"/>
      <c r="K13" s="324"/>
      <c r="M13" s="150"/>
      <c r="N13" s="151"/>
      <c r="O13" s="152"/>
      <c r="Q13" s="317" t="s">
        <v>243</v>
      </c>
      <c r="R13" s="323"/>
      <c r="S13" s="324"/>
      <c r="V13" s="328" t="s">
        <v>252</v>
      </c>
      <c r="W13" s="329"/>
      <c r="X13" s="330"/>
    </row>
    <row r="14" spans="1:24" x14ac:dyDescent="0.55000000000000004">
      <c r="I14" s="179"/>
      <c r="J14" s="180"/>
      <c r="K14" s="181"/>
      <c r="Q14" s="179"/>
      <c r="R14" s="180"/>
      <c r="S14" s="181"/>
      <c r="V14" s="165" t="s">
        <v>233</v>
      </c>
      <c r="W14" s="166"/>
      <c r="X14" s="167" t="s">
        <v>234</v>
      </c>
    </row>
    <row r="15" spans="1:24" x14ac:dyDescent="0.55000000000000004">
      <c r="I15" s="179" t="s">
        <v>253</v>
      </c>
      <c r="J15" s="185"/>
      <c r="K15" s="181" t="s">
        <v>34</v>
      </c>
      <c r="Q15" s="179" t="s">
        <v>253</v>
      </c>
      <c r="R15" s="185"/>
      <c r="S15" s="181" t="s">
        <v>34</v>
      </c>
      <c r="V15" s="165" t="s">
        <v>255</v>
      </c>
      <c r="W15" s="166"/>
      <c r="X15" s="167" t="s">
        <v>61</v>
      </c>
    </row>
    <row r="16" spans="1:24" x14ac:dyDescent="0.55000000000000004">
      <c r="I16" s="182"/>
      <c r="J16" s="183"/>
      <c r="K16" s="184"/>
      <c r="Q16" s="182"/>
      <c r="R16" s="183"/>
      <c r="S16" s="184"/>
      <c r="V16" s="168"/>
      <c r="W16" s="169"/>
      <c r="X16" s="170"/>
    </row>
    <row r="18" spans="2:24" x14ac:dyDescent="0.55000000000000004">
      <c r="G18" s="325" t="s">
        <v>247</v>
      </c>
      <c r="H18" s="326"/>
      <c r="I18" s="327"/>
    </row>
    <row r="19" spans="2:24" x14ac:dyDescent="0.55000000000000004">
      <c r="G19" s="147" t="s">
        <v>233</v>
      </c>
      <c r="H19" s="148"/>
      <c r="I19" s="149" t="s">
        <v>234</v>
      </c>
    </row>
    <row r="20" spans="2:24" x14ac:dyDescent="0.55000000000000004">
      <c r="G20" s="147" t="s">
        <v>235</v>
      </c>
      <c r="H20" s="148"/>
      <c r="I20" s="149" t="s">
        <v>236</v>
      </c>
    </row>
    <row r="21" spans="2:24" x14ac:dyDescent="0.55000000000000004">
      <c r="G21" s="147"/>
      <c r="H21" s="148"/>
      <c r="I21" s="149"/>
      <c r="M21" s="314" t="s">
        <v>239</v>
      </c>
      <c r="N21" s="315"/>
      <c r="O21" s="316"/>
    </row>
    <row r="22" spans="2:24" x14ac:dyDescent="0.55000000000000004">
      <c r="B22" s="308" t="s">
        <v>232</v>
      </c>
      <c r="C22" s="309"/>
      <c r="D22" s="310"/>
      <c r="G22" s="150"/>
      <c r="H22" s="151"/>
      <c r="I22" s="152"/>
      <c r="M22" s="159" t="s">
        <v>233</v>
      </c>
      <c r="N22" s="160"/>
      <c r="O22" s="161" t="s">
        <v>234</v>
      </c>
    </row>
    <row r="23" spans="2:24" x14ac:dyDescent="0.55000000000000004">
      <c r="B23" s="153" t="s">
        <v>233</v>
      </c>
      <c r="C23" s="154"/>
      <c r="D23" s="155" t="s">
        <v>234</v>
      </c>
      <c r="M23" s="159" t="s">
        <v>235</v>
      </c>
      <c r="N23" s="160"/>
      <c r="O23" s="161" t="s">
        <v>236</v>
      </c>
    </row>
    <row r="24" spans="2:24" x14ac:dyDescent="0.55000000000000004">
      <c r="B24" s="153" t="s">
        <v>235</v>
      </c>
      <c r="C24" s="154"/>
      <c r="D24" s="155" t="s">
        <v>236</v>
      </c>
      <c r="M24" s="159"/>
      <c r="N24" s="160"/>
      <c r="O24" s="161"/>
      <c r="V24" s="314" t="s">
        <v>245</v>
      </c>
      <c r="W24" s="315"/>
      <c r="X24" s="316"/>
    </row>
    <row r="25" spans="2:24" x14ac:dyDescent="0.55000000000000004">
      <c r="B25" s="153"/>
      <c r="C25" s="154"/>
      <c r="D25" s="155"/>
      <c r="I25" s="317" t="s">
        <v>238</v>
      </c>
      <c r="J25" s="318"/>
      <c r="K25" s="319"/>
      <c r="M25" s="162"/>
      <c r="N25" s="163"/>
      <c r="O25" s="164"/>
      <c r="Q25" s="317" t="s">
        <v>240</v>
      </c>
      <c r="R25" s="323"/>
      <c r="S25" s="324"/>
      <c r="V25" s="159" t="s">
        <v>233</v>
      </c>
      <c r="W25" s="160"/>
      <c r="X25" s="161" t="s">
        <v>234</v>
      </c>
    </row>
    <row r="26" spans="2:24" x14ac:dyDescent="0.55000000000000004">
      <c r="B26" s="156"/>
      <c r="C26" s="157"/>
      <c r="D26" s="158"/>
      <c r="I26" s="179"/>
      <c r="J26" s="180"/>
      <c r="K26" s="181"/>
      <c r="Q26" s="179"/>
      <c r="R26" s="180"/>
      <c r="S26" s="181"/>
      <c r="V26" s="159" t="s">
        <v>235</v>
      </c>
      <c r="W26" s="160"/>
      <c r="X26" s="161" t="s">
        <v>236</v>
      </c>
    </row>
    <row r="27" spans="2:24" x14ac:dyDescent="0.55000000000000004">
      <c r="I27" s="179" t="s">
        <v>253</v>
      </c>
      <c r="J27" s="185"/>
      <c r="K27" s="181" t="s">
        <v>34</v>
      </c>
      <c r="Q27" s="179" t="s">
        <v>253</v>
      </c>
      <c r="R27" s="185"/>
      <c r="S27" s="181" t="s">
        <v>34</v>
      </c>
      <c r="V27" s="159"/>
      <c r="W27" s="160"/>
      <c r="X27" s="161"/>
    </row>
    <row r="28" spans="2:24" x14ac:dyDescent="0.55000000000000004">
      <c r="B28" s="308" t="s">
        <v>237</v>
      </c>
      <c r="C28" s="309"/>
      <c r="D28" s="310"/>
      <c r="I28" s="182"/>
      <c r="J28" s="183"/>
      <c r="K28" s="184"/>
      <c r="Q28" s="182" t="s">
        <v>254</v>
      </c>
      <c r="R28" s="183"/>
      <c r="S28" s="184"/>
      <c r="V28" s="162"/>
      <c r="W28" s="163"/>
      <c r="X28" s="164"/>
    </row>
    <row r="29" spans="2:24" x14ac:dyDescent="0.55000000000000004">
      <c r="B29" s="153" t="s">
        <v>233</v>
      </c>
      <c r="C29" s="154"/>
      <c r="D29" s="155" t="s">
        <v>234</v>
      </c>
    </row>
    <row r="30" spans="2:24" x14ac:dyDescent="0.55000000000000004">
      <c r="B30" s="153" t="s">
        <v>235</v>
      </c>
      <c r="C30" s="154"/>
      <c r="D30" s="155" t="s">
        <v>236</v>
      </c>
    </row>
    <row r="31" spans="2:24" x14ac:dyDescent="0.55000000000000004">
      <c r="B31" s="153"/>
      <c r="C31" s="154"/>
      <c r="D31" s="155"/>
    </row>
    <row r="32" spans="2:24" x14ac:dyDescent="0.55000000000000004">
      <c r="B32" s="156"/>
      <c r="C32" s="157"/>
      <c r="D32" s="158"/>
      <c r="V32" s="317" t="s">
        <v>246</v>
      </c>
      <c r="W32" s="323"/>
      <c r="X32" s="324"/>
    </row>
    <row r="33" spans="2:24" x14ac:dyDescent="0.55000000000000004">
      <c r="M33" s="314" t="s">
        <v>239</v>
      </c>
      <c r="N33" s="315"/>
      <c r="O33" s="316"/>
      <c r="V33" s="179"/>
      <c r="W33" s="180"/>
      <c r="X33" s="181"/>
    </row>
    <row r="34" spans="2:24" x14ac:dyDescent="0.55000000000000004">
      <c r="B34" s="308" t="s">
        <v>232</v>
      </c>
      <c r="C34" s="309"/>
      <c r="D34" s="310"/>
      <c r="M34" s="159" t="s">
        <v>233</v>
      </c>
      <c r="N34" s="160"/>
      <c r="O34" s="161" t="s">
        <v>234</v>
      </c>
      <c r="V34" s="179" t="s">
        <v>253</v>
      </c>
      <c r="W34" s="185"/>
      <c r="X34" s="181" t="s">
        <v>34</v>
      </c>
    </row>
    <row r="35" spans="2:24" x14ac:dyDescent="0.55000000000000004">
      <c r="B35" s="153" t="s">
        <v>233</v>
      </c>
      <c r="C35" s="154"/>
      <c r="D35" s="155" t="s">
        <v>234</v>
      </c>
      <c r="M35" s="159" t="s">
        <v>235</v>
      </c>
      <c r="N35" s="160"/>
      <c r="O35" s="161" t="s">
        <v>236</v>
      </c>
      <c r="V35" s="182"/>
      <c r="W35" s="183"/>
      <c r="X35" s="184"/>
    </row>
    <row r="36" spans="2:24" x14ac:dyDescent="0.55000000000000004">
      <c r="B36" s="153" t="s">
        <v>235</v>
      </c>
      <c r="C36" s="154"/>
      <c r="D36" s="155" t="s">
        <v>236</v>
      </c>
      <c r="M36" s="159"/>
      <c r="N36" s="160"/>
      <c r="O36" s="161"/>
    </row>
    <row r="37" spans="2:24" x14ac:dyDescent="0.55000000000000004">
      <c r="B37" s="153"/>
      <c r="C37" s="154"/>
      <c r="D37" s="155"/>
      <c r="I37" s="317" t="s">
        <v>241</v>
      </c>
      <c r="J37" s="318"/>
      <c r="K37" s="319"/>
      <c r="M37" s="162"/>
      <c r="N37" s="163"/>
      <c r="O37" s="164"/>
    </row>
    <row r="38" spans="2:24" x14ac:dyDescent="0.55000000000000004">
      <c r="B38" s="156"/>
      <c r="C38" s="157"/>
      <c r="D38" s="158"/>
      <c r="I38" s="311" t="s">
        <v>242</v>
      </c>
      <c r="J38" s="312"/>
      <c r="K38" s="313"/>
    </row>
    <row r="39" spans="2:24" x14ac:dyDescent="0.55000000000000004">
      <c r="I39" s="179" t="s">
        <v>253</v>
      </c>
      <c r="J39" s="185"/>
      <c r="K39" s="181" t="s">
        <v>34</v>
      </c>
      <c r="V39" s="320" t="s">
        <v>249</v>
      </c>
      <c r="W39" s="321"/>
      <c r="X39" s="322"/>
    </row>
    <row r="40" spans="2:24" x14ac:dyDescent="0.55000000000000004">
      <c r="B40" s="308" t="s">
        <v>237</v>
      </c>
      <c r="C40" s="309"/>
      <c r="D40" s="310"/>
      <c r="I40" s="182"/>
      <c r="J40" s="183"/>
      <c r="K40" s="184"/>
      <c r="V40" s="171" t="s">
        <v>250</v>
      </c>
      <c r="W40" s="172"/>
      <c r="X40" s="173" t="s">
        <v>2</v>
      </c>
    </row>
    <row r="41" spans="2:24" x14ac:dyDescent="0.55000000000000004">
      <c r="B41" s="153" t="s">
        <v>233</v>
      </c>
      <c r="C41" s="154"/>
      <c r="D41" s="155" t="s">
        <v>234</v>
      </c>
      <c r="V41" s="171" t="s">
        <v>251</v>
      </c>
      <c r="W41" s="172"/>
      <c r="X41" s="173" t="s">
        <v>184</v>
      </c>
    </row>
    <row r="42" spans="2:24" x14ac:dyDescent="0.55000000000000004">
      <c r="B42" s="153" t="s">
        <v>235</v>
      </c>
      <c r="C42" s="154"/>
      <c r="D42" s="155" t="s">
        <v>236</v>
      </c>
      <c r="V42" s="174"/>
      <c r="W42" s="175"/>
      <c r="X42" s="176"/>
    </row>
    <row r="43" spans="2:24" x14ac:dyDescent="0.55000000000000004">
      <c r="B43" s="153"/>
      <c r="C43" s="154"/>
      <c r="D43" s="155"/>
    </row>
    <row r="44" spans="2:24" x14ac:dyDescent="0.55000000000000004">
      <c r="B44" s="156"/>
      <c r="C44" s="157"/>
      <c r="D44" s="158"/>
    </row>
  </sheetData>
  <mergeCells count="19">
    <mergeCell ref="V39:X39"/>
    <mergeCell ref="I13:K13"/>
    <mergeCell ref="M9:O9"/>
    <mergeCell ref="B6:D6"/>
    <mergeCell ref="Q13:S13"/>
    <mergeCell ref="V24:X24"/>
    <mergeCell ref="V32:X32"/>
    <mergeCell ref="V13:X13"/>
    <mergeCell ref="G18:I18"/>
    <mergeCell ref="M21:O21"/>
    <mergeCell ref="Q25:S25"/>
    <mergeCell ref="B34:D34"/>
    <mergeCell ref="I37:K37"/>
    <mergeCell ref="B40:D40"/>
    <mergeCell ref="I38:K38"/>
    <mergeCell ref="M33:O33"/>
    <mergeCell ref="B22:D22"/>
    <mergeCell ref="B28:D28"/>
    <mergeCell ref="I25:K2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1A3D2-F5B8-4EA1-AD84-E4E0EF3EF735}">
  <dimension ref="A1:I943"/>
  <sheetViews>
    <sheetView workbookViewId="0">
      <selection activeCell="E26" sqref="E26"/>
    </sheetView>
  </sheetViews>
  <sheetFormatPr defaultColWidth="14.41796875" defaultRowHeight="15" customHeight="1" x14ac:dyDescent="0.55000000000000004"/>
  <cols>
    <col min="1" max="1" width="31.1015625" style="186" customWidth="1"/>
    <col min="2" max="2" width="24.41796875" style="187" customWidth="1"/>
    <col min="3" max="6" width="10.68359375" style="186" customWidth="1"/>
    <col min="7" max="7" width="10.68359375" style="188" customWidth="1"/>
    <col min="8" max="8" width="10.68359375" style="186" customWidth="1"/>
    <col min="9" max="9" width="54" style="186" customWidth="1"/>
    <col min="10" max="26" width="10.68359375" style="186" customWidth="1"/>
    <col min="27" max="16384" width="14.41796875" style="186"/>
  </cols>
  <sheetData>
    <row r="1" spans="1:9" ht="14.4" x14ac:dyDescent="0.55000000000000004"/>
    <row r="2" spans="1:9" ht="15.75" customHeight="1" x14ac:dyDescent="0.55000000000000004"/>
    <row r="3" spans="1:9" ht="15.75" customHeight="1" x14ac:dyDescent="0.55000000000000004"/>
    <row r="4" spans="1:9" ht="15.75" customHeight="1" x14ac:dyDescent="0.55000000000000004">
      <c r="A4" s="331" t="s">
        <v>256</v>
      </c>
      <c r="B4" s="332"/>
      <c r="C4" s="332"/>
      <c r="D4" s="332"/>
      <c r="E4" s="332"/>
      <c r="F4" s="332"/>
      <c r="G4" s="332"/>
      <c r="H4" s="333"/>
      <c r="I4" s="189" t="s">
        <v>257</v>
      </c>
    </row>
    <row r="5" spans="1:9" ht="15.75" customHeight="1" x14ac:dyDescent="0.55000000000000004">
      <c r="A5" s="190" t="s">
        <v>39</v>
      </c>
      <c r="B5" s="191"/>
      <c r="C5" s="192"/>
      <c r="D5" s="189"/>
      <c r="E5" s="189"/>
      <c r="G5" s="193">
        <f>'MSS (DESALINATION+SALT FACTORY)'!D128+'SALTW. EVAPORATION GREENHOUSE'!D85+'IRRIGATION SYSTEM + GREENHOUSE'!D75</f>
        <v>0</v>
      </c>
      <c r="H5" s="194" t="s">
        <v>18</v>
      </c>
    </row>
    <row r="6" spans="1:9" ht="15.75" customHeight="1" x14ac:dyDescent="0.55000000000000004"/>
    <row r="7" spans="1:9" ht="15.75" customHeight="1" x14ac:dyDescent="0.55000000000000004">
      <c r="A7" s="331" t="s">
        <v>258</v>
      </c>
      <c r="B7" s="332"/>
      <c r="C7" s="332"/>
      <c r="D7" s="332"/>
      <c r="E7" s="332"/>
      <c r="F7" s="332"/>
      <c r="G7" s="332"/>
      <c r="H7" s="333"/>
    </row>
    <row r="8" spans="1:9" ht="15.75" customHeight="1" x14ac:dyDescent="0.55000000000000004">
      <c r="A8" s="195" t="s">
        <v>259</v>
      </c>
      <c r="G8" s="196">
        <f>'IRRIGATION SYSTEM + GREENHOUSE'!F83+'SALTW. EVAPORATION GREENHOUSE'!F94+'MSS (DESALINATION+SALT FACTORY)'!F136</f>
        <v>0</v>
      </c>
      <c r="H8" s="194" t="s">
        <v>260</v>
      </c>
      <c r="I8" s="197"/>
    </row>
    <row r="9" spans="1:9" ht="15.75" customHeight="1" x14ac:dyDescent="0.55000000000000004">
      <c r="A9" s="195" t="s">
        <v>227</v>
      </c>
      <c r="B9" s="187" t="s">
        <v>261</v>
      </c>
      <c r="G9" s="198"/>
      <c r="H9" s="194" t="s">
        <v>260</v>
      </c>
      <c r="I9" s="197"/>
    </row>
    <row r="10" spans="1:9" ht="15.75" customHeight="1" x14ac:dyDescent="0.55000000000000004">
      <c r="A10" s="195" t="s">
        <v>262</v>
      </c>
      <c r="B10" s="187" t="s">
        <v>261</v>
      </c>
      <c r="G10" s="198"/>
      <c r="H10" s="194" t="s">
        <v>260</v>
      </c>
      <c r="I10" s="197"/>
    </row>
    <row r="11" spans="1:9" ht="15.75" customHeight="1" x14ac:dyDescent="0.55000000000000004">
      <c r="A11" s="199" t="s">
        <v>263</v>
      </c>
      <c r="B11" s="200"/>
      <c r="C11" s="201"/>
      <c r="D11" s="201"/>
      <c r="E11" s="201"/>
      <c r="F11" s="202"/>
      <c r="G11" s="203">
        <f>SUM(G8:G10)</f>
        <v>0</v>
      </c>
      <c r="H11" s="204" t="s">
        <v>260</v>
      </c>
    </row>
    <row r="12" spans="1:9" ht="15.75" customHeight="1" x14ac:dyDescent="0.55000000000000004"/>
    <row r="13" spans="1:9" ht="15.75" customHeight="1" x14ac:dyDescent="0.55000000000000004">
      <c r="A13" s="331" t="s">
        <v>228</v>
      </c>
      <c r="B13" s="334"/>
      <c r="C13" s="334"/>
      <c r="D13" s="334"/>
      <c r="E13" s="334"/>
      <c r="F13" s="334"/>
      <c r="G13" s="334"/>
      <c r="H13" s="335"/>
    </row>
    <row r="14" spans="1:9" ht="15.75" customHeight="1" x14ac:dyDescent="0.55000000000000004">
      <c r="A14" s="205"/>
      <c r="B14" s="191"/>
      <c r="C14" s="189" t="s">
        <v>25</v>
      </c>
      <c r="D14" s="189" t="s">
        <v>29</v>
      </c>
      <c r="E14" s="189" t="s">
        <v>264</v>
      </c>
      <c r="F14" s="189" t="s">
        <v>25</v>
      </c>
      <c r="G14" s="189" t="s">
        <v>265</v>
      </c>
      <c r="H14" s="206" t="s">
        <v>266</v>
      </c>
      <c r="I14" s="187" t="s">
        <v>267</v>
      </c>
    </row>
    <row r="15" spans="1:9" ht="15.75" customHeight="1" x14ac:dyDescent="0.55000000000000004">
      <c r="A15" s="336" t="s">
        <v>275</v>
      </c>
      <c r="B15" s="336"/>
      <c r="C15" s="207" t="s">
        <v>268</v>
      </c>
      <c r="D15" s="198"/>
      <c r="E15" s="208"/>
      <c r="F15" t="s">
        <v>229</v>
      </c>
      <c r="G15" s="209">
        <f>D15*E15</f>
        <v>0</v>
      </c>
      <c r="H15" s="194" t="s">
        <v>260</v>
      </c>
    </row>
    <row r="16" spans="1:9" ht="15.75" customHeight="1" x14ac:dyDescent="0.55000000000000004">
      <c r="A16" t="s">
        <v>115</v>
      </c>
      <c r="B16"/>
      <c r="C16" s="207" t="s">
        <v>268</v>
      </c>
      <c r="D16" s="198"/>
      <c r="E16" s="210"/>
      <c r="F16" t="s">
        <v>229</v>
      </c>
      <c r="G16" s="209">
        <f t="shared" ref="G16" si="0">D16*E16</f>
        <v>0</v>
      </c>
      <c r="H16" s="194" t="s">
        <v>260</v>
      </c>
      <c r="I16" s="187"/>
    </row>
    <row r="17" spans="1:9" ht="15.75" customHeight="1" x14ac:dyDescent="0.55000000000000004">
      <c r="A17" s="199" t="s">
        <v>230</v>
      </c>
      <c r="B17" s="211"/>
      <c r="C17" s="201"/>
      <c r="D17" s="201"/>
      <c r="E17" s="202"/>
      <c r="F17" s="202"/>
      <c r="G17" s="203">
        <f>SUM(G15:G16)</f>
        <v>0</v>
      </c>
      <c r="H17" s="212" t="s">
        <v>260</v>
      </c>
    </row>
    <row r="18" spans="1:9" ht="15.75" customHeight="1" x14ac:dyDescent="0.55000000000000004">
      <c r="A18" s="187" t="s">
        <v>231</v>
      </c>
      <c r="C18" s="187" t="s">
        <v>269</v>
      </c>
      <c r="D18" s="213" t="e">
        <f>G5/(G17-G11)</f>
        <v>#DIV/0!</v>
      </c>
      <c r="E18" s="337" t="s">
        <v>270</v>
      </c>
      <c r="F18" s="338"/>
      <c r="G18" s="338"/>
      <c r="H18" s="338"/>
      <c r="I18" s="214"/>
    </row>
    <row r="19" spans="1:9" ht="15.75" customHeight="1" x14ac:dyDescent="0.55000000000000004"/>
    <row r="20" spans="1:9" ht="15.75" customHeight="1" x14ac:dyDescent="0.55000000000000004"/>
    <row r="21" spans="1:9" ht="15.75" customHeight="1" x14ac:dyDescent="0.55000000000000004"/>
    <row r="22" spans="1:9" ht="15.75" customHeight="1" x14ac:dyDescent="0.55000000000000004"/>
    <row r="23" spans="1:9" ht="15.75" customHeight="1" x14ac:dyDescent="0.55000000000000004"/>
    <row r="24" spans="1:9" ht="15.75" customHeight="1" x14ac:dyDescent="0.55000000000000004"/>
    <row r="25" spans="1:9" ht="15.75" customHeight="1" x14ac:dyDescent="0.55000000000000004"/>
    <row r="26" spans="1:9" ht="15.75" customHeight="1" x14ac:dyDescent="0.55000000000000004"/>
    <row r="27" spans="1:9" ht="15.75" customHeight="1" x14ac:dyDescent="0.55000000000000004"/>
    <row r="28" spans="1:9" ht="15.75" customHeight="1" x14ac:dyDescent="0.55000000000000004"/>
    <row r="29" spans="1:9" ht="15.75" customHeight="1" x14ac:dyDescent="0.55000000000000004"/>
    <row r="30" spans="1:9" ht="15.75" customHeight="1" x14ac:dyDescent="0.55000000000000004"/>
    <row r="31" spans="1:9" ht="15.75" customHeight="1" x14ac:dyDescent="0.55000000000000004"/>
    <row r="32" spans="1:9" ht="15.75" customHeight="1" x14ac:dyDescent="0.55000000000000004"/>
    <row r="33" ht="15.75" customHeight="1" x14ac:dyDescent="0.55000000000000004"/>
    <row r="34" ht="15.75" customHeight="1" x14ac:dyDescent="0.55000000000000004"/>
    <row r="35" ht="15.75" customHeight="1" x14ac:dyDescent="0.55000000000000004"/>
    <row r="36" ht="15.75" customHeight="1" x14ac:dyDescent="0.55000000000000004"/>
    <row r="37" ht="15.75" customHeight="1" x14ac:dyDescent="0.55000000000000004"/>
    <row r="38" ht="15.75" customHeight="1" x14ac:dyDescent="0.55000000000000004"/>
    <row r="39" ht="15.75" customHeight="1" x14ac:dyDescent="0.55000000000000004"/>
    <row r="40" ht="15.75" customHeight="1" x14ac:dyDescent="0.55000000000000004"/>
    <row r="41" ht="15.75" customHeight="1" x14ac:dyDescent="0.55000000000000004"/>
    <row r="42" ht="15.75" customHeight="1" x14ac:dyDescent="0.55000000000000004"/>
    <row r="43" ht="15.75" customHeight="1" x14ac:dyDescent="0.55000000000000004"/>
    <row r="44" ht="15.75" customHeight="1" x14ac:dyDescent="0.55000000000000004"/>
    <row r="45" ht="15.75" customHeight="1" x14ac:dyDescent="0.55000000000000004"/>
    <row r="46" ht="15.75" customHeight="1" x14ac:dyDescent="0.55000000000000004"/>
    <row r="47" ht="15.75" customHeight="1" x14ac:dyDescent="0.55000000000000004"/>
    <row r="48" ht="15.75" customHeight="1" x14ac:dyDescent="0.55000000000000004"/>
    <row r="49" ht="15.75" customHeight="1" x14ac:dyDescent="0.55000000000000004"/>
    <row r="50" ht="15.75" customHeight="1" x14ac:dyDescent="0.55000000000000004"/>
    <row r="51" ht="15.75" customHeight="1" x14ac:dyDescent="0.55000000000000004"/>
    <row r="52" ht="15.75" customHeight="1" x14ac:dyDescent="0.55000000000000004"/>
    <row r="53" ht="15.75" customHeight="1" x14ac:dyDescent="0.55000000000000004"/>
    <row r="54" ht="15.75" customHeight="1" x14ac:dyDescent="0.55000000000000004"/>
    <row r="55" ht="15.75" customHeight="1" x14ac:dyDescent="0.55000000000000004"/>
    <row r="56" ht="15.75" customHeight="1" x14ac:dyDescent="0.55000000000000004"/>
    <row r="57" ht="15.75" customHeight="1" x14ac:dyDescent="0.55000000000000004"/>
    <row r="58" ht="15.75" customHeight="1" x14ac:dyDescent="0.55000000000000004"/>
    <row r="59" ht="15.75" customHeight="1" x14ac:dyDescent="0.55000000000000004"/>
    <row r="60" ht="15.75" customHeight="1" x14ac:dyDescent="0.55000000000000004"/>
    <row r="61" ht="15.75" customHeight="1" x14ac:dyDescent="0.55000000000000004"/>
    <row r="62" ht="15.75" customHeight="1" x14ac:dyDescent="0.55000000000000004"/>
    <row r="63" ht="15.75" customHeight="1" x14ac:dyDescent="0.55000000000000004"/>
    <row r="64" ht="15.75" customHeight="1" x14ac:dyDescent="0.55000000000000004"/>
    <row r="65" ht="15.75" customHeight="1" x14ac:dyDescent="0.55000000000000004"/>
    <row r="66" ht="15.75" customHeight="1" x14ac:dyDescent="0.55000000000000004"/>
    <row r="67" ht="15.75" customHeight="1" x14ac:dyDescent="0.55000000000000004"/>
    <row r="68" ht="15.75" customHeight="1" x14ac:dyDescent="0.55000000000000004"/>
    <row r="69" ht="15.75" customHeight="1" x14ac:dyDescent="0.55000000000000004"/>
    <row r="70" ht="15.75" customHeight="1" x14ac:dyDescent="0.55000000000000004"/>
    <row r="71" ht="15.75" customHeight="1" x14ac:dyDescent="0.55000000000000004"/>
    <row r="72" ht="15.75" customHeight="1" x14ac:dyDescent="0.55000000000000004"/>
    <row r="73" ht="15.75" customHeight="1" x14ac:dyDescent="0.55000000000000004"/>
    <row r="74" ht="15.75" customHeight="1" x14ac:dyDescent="0.55000000000000004"/>
    <row r="75" ht="15.75" customHeight="1" x14ac:dyDescent="0.55000000000000004"/>
    <row r="76" ht="15.75" customHeight="1" x14ac:dyDescent="0.55000000000000004"/>
    <row r="77" ht="15.75" customHeight="1" x14ac:dyDescent="0.55000000000000004"/>
    <row r="78" ht="15.75" customHeight="1" x14ac:dyDescent="0.55000000000000004"/>
    <row r="79" ht="15.75" customHeight="1" x14ac:dyDescent="0.55000000000000004"/>
    <row r="80" ht="15.75" customHeight="1" x14ac:dyDescent="0.55000000000000004"/>
    <row r="81" ht="15.75" customHeight="1" x14ac:dyDescent="0.55000000000000004"/>
    <row r="82" ht="15.75" customHeight="1" x14ac:dyDescent="0.55000000000000004"/>
    <row r="83" ht="15.75" customHeight="1" x14ac:dyDescent="0.55000000000000004"/>
    <row r="84" ht="15.75" customHeight="1" x14ac:dyDescent="0.55000000000000004"/>
    <row r="85" ht="15.75" customHeight="1" x14ac:dyDescent="0.55000000000000004"/>
    <row r="86" ht="15.75" customHeight="1" x14ac:dyDescent="0.55000000000000004"/>
    <row r="87" ht="15.75" customHeight="1" x14ac:dyDescent="0.55000000000000004"/>
    <row r="88" ht="15.75" customHeight="1" x14ac:dyDescent="0.55000000000000004"/>
    <row r="89" ht="15.75" customHeight="1" x14ac:dyDescent="0.55000000000000004"/>
    <row r="90" ht="15.75" customHeight="1" x14ac:dyDescent="0.55000000000000004"/>
    <row r="91" ht="15.75" customHeight="1" x14ac:dyDescent="0.55000000000000004"/>
    <row r="92" ht="15.75" customHeight="1" x14ac:dyDescent="0.55000000000000004"/>
    <row r="93" ht="15.75" customHeight="1" x14ac:dyDescent="0.55000000000000004"/>
    <row r="94" ht="15.75" customHeight="1" x14ac:dyDescent="0.55000000000000004"/>
    <row r="95" ht="15.75" customHeight="1" x14ac:dyDescent="0.55000000000000004"/>
    <row r="96" ht="15.75" customHeight="1" x14ac:dyDescent="0.55000000000000004"/>
    <row r="97" ht="15.75" customHeight="1" x14ac:dyDescent="0.55000000000000004"/>
    <row r="98" ht="15.75" customHeight="1" x14ac:dyDescent="0.55000000000000004"/>
    <row r="99" ht="15.75" customHeight="1" x14ac:dyDescent="0.55000000000000004"/>
    <row r="100" ht="15.75" customHeight="1" x14ac:dyDescent="0.55000000000000004"/>
    <row r="101" ht="15.75" customHeight="1" x14ac:dyDescent="0.55000000000000004"/>
    <row r="102" ht="15.75" customHeight="1" x14ac:dyDescent="0.55000000000000004"/>
    <row r="103" ht="15.75" customHeight="1" x14ac:dyDescent="0.55000000000000004"/>
    <row r="104" ht="15.75" customHeight="1" x14ac:dyDescent="0.55000000000000004"/>
    <row r="105" ht="15.75" customHeight="1" x14ac:dyDescent="0.55000000000000004"/>
    <row r="106" ht="15.75" customHeight="1" x14ac:dyDescent="0.55000000000000004"/>
    <row r="107" ht="15.75" customHeight="1" x14ac:dyDescent="0.55000000000000004"/>
    <row r="108" ht="15.75" customHeight="1" x14ac:dyDescent="0.55000000000000004"/>
    <row r="109" ht="15.75" customHeight="1" x14ac:dyDescent="0.55000000000000004"/>
    <row r="110" ht="15.75" customHeight="1" x14ac:dyDescent="0.55000000000000004"/>
    <row r="111" ht="15.75" customHeight="1" x14ac:dyDescent="0.55000000000000004"/>
    <row r="112" ht="15.75" customHeight="1" x14ac:dyDescent="0.55000000000000004"/>
    <row r="113" ht="15.75" customHeight="1" x14ac:dyDescent="0.55000000000000004"/>
    <row r="114" ht="15.75" customHeight="1" x14ac:dyDescent="0.55000000000000004"/>
    <row r="115" ht="15.75" customHeight="1" x14ac:dyDescent="0.55000000000000004"/>
    <row r="116" ht="15.75" customHeight="1" x14ac:dyDescent="0.55000000000000004"/>
    <row r="117" ht="15.75" customHeight="1" x14ac:dyDescent="0.55000000000000004"/>
    <row r="118" ht="15.75" customHeight="1" x14ac:dyDescent="0.55000000000000004"/>
    <row r="119" ht="15.75" customHeight="1" x14ac:dyDescent="0.55000000000000004"/>
    <row r="120" ht="15.75" customHeight="1" x14ac:dyDescent="0.55000000000000004"/>
    <row r="121" ht="15.75" customHeight="1" x14ac:dyDescent="0.55000000000000004"/>
    <row r="122" ht="15.75" customHeight="1" x14ac:dyDescent="0.55000000000000004"/>
    <row r="123" ht="15.75" customHeight="1" x14ac:dyDescent="0.55000000000000004"/>
    <row r="124" ht="15.75" customHeight="1" x14ac:dyDescent="0.55000000000000004"/>
    <row r="125" ht="15.75" customHeight="1" x14ac:dyDescent="0.55000000000000004"/>
    <row r="126" ht="15.75" customHeight="1" x14ac:dyDescent="0.55000000000000004"/>
    <row r="127" ht="15.75" customHeight="1" x14ac:dyDescent="0.55000000000000004"/>
    <row r="128" ht="15.75" customHeight="1" x14ac:dyDescent="0.55000000000000004"/>
    <row r="129" ht="15.75" customHeight="1" x14ac:dyDescent="0.55000000000000004"/>
    <row r="130" ht="15.75" customHeight="1" x14ac:dyDescent="0.55000000000000004"/>
    <row r="131" ht="15.75" customHeight="1" x14ac:dyDescent="0.55000000000000004"/>
    <row r="132" ht="15.75" customHeight="1" x14ac:dyDescent="0.55000000000000004"/>
    <row r="133" ht="15.75" customHeight="1" x14ac:dyDescent="0.55000000000000004"/>
    <row r="134" ht="15.75" customHeight="1" x14ac:dyDescent="0.55000000000000004"/>
    <row r="135" ht="15.75" customHeight="1" x14ac:dyDescent="0.55000000000000004"/>
    <row r="136" ht="15.75" customHeight="1" x14ac:dyDescent="0.55000000000000004"/>
    <row r="137" ht="15.75" customHeight="1" x14ac:dyDescent="0.55000000000000004"/>
    <row r="138" ht="15.75" customHeight="1" x14ac:dyDescent="0.55000000000000004"/>
    <row r="139" ht="15.75" customHeight="1" x14ac:dyDescent="0.55000000000000004"/>
    <row r="140" ht="15.75" customHeight="1" x14ac:dyDescent="0.55000000000000004"/>
    <row r="141" ht="15.75" customHeight="1" x14ac:dyDescent="0.55000000000000004"/>
    <row r="142" ht="15.75" customHeight="1" x14ac:dyDescent="0.55000000000000004"/>
    <row r="143" ht="15.75" customHeight="1" x14ac:dyDescent="0.55000000000000004"/>
    <row r="144" ht="15.75" customHeight="1" x14ac:dyDescent="0.55000000000000004"/>
    <row r="145" ht="15.75" customHeight="1" x14ac:dyDescent="0.55000000000000004"/>
    <row r="146" ht="15.75" customHeight="1" x14ac:dyDescent="0.55000000000000004"/>
    <row r="147" ht="15.75" customHeight="1" x14ac:dyDescent="0.55000000000000004"/>
    <row r="148" ht="15.75" customHeight="1" x14ac:dyDescent="0.55000000000000004"/>
    <row r="149" ht="15.75" customHeight="1" x14ac:dyDescent="0.55000000000000004"/>
    <row r="150" ht="15.75" customHeight="1" x14ac:dyDescent="0.55000000000000004"/>
    <row r="151" ht="15.75" customHeight="1" x14ac:dyDescent="0.55000000000000004"/>
    <row r="152" ht="15.75" customHeight="1" x14ac:dyDescent="0.55000000000000004"/>
    <row r="153" ht="15.75" customHeight="1" x14ac:dyDescent="0.55000000000000004"/>
    <row r="154" ht="15.75" customHeight="1" x14ac:dyDescent="0.55000000000000004"/>
    <row r="155" ht="15.75" customHeight="1" x14ac:dyDescent="0.55000000000000004"/>
    <row r="156" ht="15.75" customHeight="1" x14ac:dyDescent="0.55000000000000004"/>
    <row r="157" ht="15.75" customHeight="1" x14ac:dyDescent="0.55000000000000004"/>
    <row r="158" ht="15.75" customHeight="1" x14ac:dyDescent="0.55000000000000004"/>
    <row r="159" ht="15.75" customHeight="1" x14ac:dyDescent="0.55000000000000004"/>
    <row r="160" ht="15.75" customHeight="1" x14ac:dyDescent="0.55000000000000004"/>
    <row r="161" ht="15.75" customHeight="1" x14ac:dyDescent="0.55000000000000004"/>
    <row r="162" ht="15.75" customHeight="1" x14ac:dyDescent="0.55000000000000004"/>
    <row r="163" ht="15.75" customHeight="1" x14ac:dyDescent="0.55000000000000004"/>
    <row r="164" ht="15.75" customHeight="1" x14ac:dyDescent="0.55000000000000004"/>
    <row r="165" ht="15.75" customHeight="1" x14ac:dyDescent="0.55000000000000004"/>
    <row r="166" ht="15.75" customHeight="1" x14ac:dyDescent="0.55000000000000004"/>
    <row r="167" ht="15.75" customHeight="1" x14ac:dyDescent="0.55000000000000004"/>
    <row r="168" ht="15.75" customHeight="1" x14ac:dyDescent="0.55000000000000004"/>
    <row r="169" ht="15.75" customHeight="1" x14ac:dyDescent="0.55000000000000004"/>
    <row r="170" ht="15.75" customHeight="1" x14ac:dyDescent="0.55000000000000004"/>
    <row r="171" ht="15.75" customHeight="1" x14ac:dyDescent="0.55000000000000004"/>
    <row r="172" ht="15.75" customHeight="1" x14ac:dyDescent="0.55000000000000004"/>
    <row r="173" ht="15.75" customHeight="1" x14ac:dyDescent="0.55000000000000004"/>
    <row r="174" ht="15.75" customHeight="1" x14ac:dyDescent="0.55000000000000004"/>
    <row r="175" ht="15.75" customHeight="1" x14ac:dyDescent="0.55000000000000004"/>
    <row r="176" ht="15.75" customHeight="1" x14ac:dyDescent="0.55000000000000004"/>
    <row r="177" ht="15.75" customHeight="1" x14ac:dyDescent="0.55000000000000004"/>
    <row r="178" ht="15.75" customHeight="1" x14ac:dyDescent="0.55000000000000004"/>
    <row r="179" ht="15.75" customHeight="1" x14ac:dyDescent="0.55000000000000004"/>
    <row r="180" ht="15.75" customHeight="1" x14ac:dyDescent="0.55000000000000004"/>
    <row r="181" ht="15.75" customHeight="1" x14ac:dyDescent="0.55000000000000004"/>
    <row r="182" ht="15.75" customHeight="1" x14ac:dyDescent="0.55000000000000004"/>
    <row r="183" ht="15.75" customHeight="1" x14ac:dyDescent="0.55000000000000004"/>
    <row r="184" ht="15.75" customHeight="1" x14ac:dyDescent="0.55000000000000004"/>
    <row r="185" ht="15.75" customHeight="1" x14ac:dyDescent="0.55000000000000004"/>
    <row r="186" ht="15.75" customHeight="1" x14ac:dyDescent="0.55000000000000004"/>
    <row r="187" ht="15.75" customHeight="1" x14ac:dyDescent="0.55000000000000004"/>
    <row r="188" ht="15.75" customHeight="1" x14ac:dyDescent="0.55000000000000004"/>
    <row r="189" ht="15.75" customHeight="1" x14ac:dyDescent="0.55000000000000004"/>
    <row r="190" ht="15.75" customHeight="1" x14ac:dyDescent="0.55000000000000004"/>
    <row r="191" ht="15.75" customHeight="1" x14ac:dyDescent="0.55000000000000004"/>
    <row r="192" ht="15.75" customHeight="1" x14ac:dyDescent="0.55000000000000004"/>
    <row r="193" ht="15.75" customHeight="1" x14ac:dyDescent="0.55000000000000004"/>
    <row r="194" ht="15.75" customHeight="1" x14ac:dyDescent="0.55000000000000004"/>
    <row r="195" ht="15.75" customHeight="1" x14ac:dyDescent="0.55000000000000004"/>
    <row r="196" ht="15.75" customHeight="1" x14ac:dyDescent="0.55000000000000004"/>
    <row r="197" ht="15.75" customHeight="1" x14ac:dyDescent="0.55000000000000004"/>
    <row r="198" ht="15.75" customHeight="1" x14ac:dyDescent="0.55000000000000004"/>
    <row r="199" ht="15.75" customHeight="1" x14ac:dyDescent="0.55000000000000004"/>
    <row r="200" ht="15.75" customHeight="1" x14ac:dyDescent="0.55000000000000004"/>
    <row r="201" ht="15.75" customHeight="1" x14ac:dyDescent="0.55000000000000004"/>
    <row r="202" ht="15.75" customHeight="1" x14ac:dyDescent="0.55000000000000004"/>
    <row r="203" ht="15.75" customHeight="1" x14ac:dyDescent="0.55000000000000004"/>
    <row r="204" ht="15.75" customHeight="1" x14ac:dyDescent="0.55000000000000004"/>
    <row r="205" ht="15.75" customHeight="1" x14ac:dyDescent="0.55000000000000004"/>
    <row r="206" ht="15.75" customHeight="1" x14ac:dyDescent="0.55000000000000004"/>
    <row r="207" ht="15.75" customHeight="1" x14ac:dyDescent="0.55000000000000004"/>
    <row r="208" ht="15.75" customHeight="1" x14ac:dyDescent="0.55000000000000004"/>
    <row r="209" ht="15.75" customHeight="1" x14ac:dyDescent="0.55000000000000004"/>
    <row r="210" ht="15.75" customHeight="1" x14ac:dyDescent="0.55000000000000004"/>
    <row r="211" ht="15.75" customHeight="1" x14ac:dyDescent="0.55000000000000004"/>
    <row r="212" ht="15.75" customHeight="1" x14ac:dyDescent="0.55000000000000004"/>
    <row r="213" ht="15.75" customHeight="1" x14ac:dyDescent="0.55000000000000004"/>
    <row r="214" ht="15.75" customHeight="1" x14ac:dyDescent="0.55000000000000004"/>
    <row r="215" ht="15.75" customHeight="1" x14ac:dyDescent="0.55000000000000004"/>
    <row r="216" ht="15.75" customHeight="1" x14ac:dyDescent="0.55000000000000004"/>
    <row r="217" ht="15.75" customHeight="1" x14ac:dyDescent="0.55000000000000004"/>
    <row r="218" ht="15.75" customHeight="1" x14ac:dyDescent="0.55000000000000004"/>
    <row r="219" ht="15.75" customHeight="1" x14ac:dyDescent="0.55000000000000004"/>
    <row r="220" ht="15.75" customHeight="1" x14ac:dyDescent="0.55000000000000004"/>
    <row r="221" ht="15.75" customHeight="1" x14ac:dyDescent="0.55000000000000004"/>
    <row r="222" ht="15.75" customHeight="1" x14ac:dyDescent="0.55000000000000004"/>
    <row r="223" ht="15.75" customHeight="1" x14ac:dyDescent="0.55000000000000004"/>
    <row r="224" ht="15.75" customHeight="1" x14ac:dyDescent="0.55000000000000004"/>
    <row r="225" ht="15.75" customHeight="1" x14ac:dyDescent="0.55000000000000004"/>
    <row r="226" ht="15.75" customHeight="1" x14ac:dyDescent="0.55000000000000004"/>
    <row r="227" ht="15.75" customHeight="1" x14ac:dyDescent="0.55000000000000004"/>
    <row r="228" ht="15.75" customHeight="1" x14ac:dyDescent="0.55000000000000004"/>
    <row r="229" ht="15.75" customHeight="1" x14ac:dyDescent="0.55000000000000004"/>
    <row r="230" ht="15.75" customHeight="1" x14ac:dyDescent="0.55000000000000004"/>
    <row r="231" ht="15.75" customHeight="1" x14ac:dyDescent="0.55000000000000004"/>
    <row r="232" ht="15.75" customHeight="1" x14ac:dyDescent="0.55000000000000004"/>
    <row r="233" ht="15.75" customHeight="1" x14ac:dyDescent="0.55000000000000004"/>
    <row r="234" ht="15.75" customHeight="1" x14ac:dyDescent="0.55000000000000004"/>
    <row r="235" ht="15.75" customHeight="1" x14ac:dyDescent="0.55000000000000004"/>
    <row r="236" ht="15.75" customHeight="1" x14ac:dyDescent="0.55000000000000004"/>
    <row r="237" ht="15.75" customHeight="1" x14ac:dyDescent="0.55000000000000004"/>
    <row r="238" ht="15.75" customHeight="1" x14ac:dyDescent="0.55000000000000004"/>
    <row r="239" ht="15.75" customHeight="1" x14ac:dyDescent="0.55000000000000004"/>
    <row r="240" ht="15.75" customHeight="1" x14ac:dyDescent="0.55000000000000004"/>
    <row r="241" ht="15.75" customHeight="1" x14ac:dyDescent="0.55000000000000004"/>
    <row r="242" ht="15.75" customHeight="1" x14ac:dyDescent="0.55000000000000004"/>
    <row r="243" ht="15.75" customHeight="1" x14ac:dyDescent="0.55000000000000004"/>
    <row r="244" ht="15.75" customHeight="1" x14ac:dyDescent="0.55000000000000004"/>
    <row r="245" ht="15.75" customHeight="1" x14ac:dyDescent="0.55000000000000004"/>
    <row r="246" ht="15.75" customHeight="1" x14ac:dyDescent="0.55000000000000004"/>
    <row r="247" ht="15.75" customHeight="1" x14ac:dyDescent="0.55000000000000004"/>
    <row r="248" ht="15.75" customHeight="1" x14ac:dyDescent="0.55000000000000004"/>
    <row r="249" ht="15.75" customHeight="1" x14ac:dyDescent="0.55000000000000004"/>
    <row r="250" ht="15.75" customHeight="1" x14ac:dyDescent="0.55000000000000004"/>
    <row r="251" ht="15.75" customHeight="1" x14ac:dyDescent="0.55000000000000004"/>
    <row r="252" ht="15.75" customHeight="1" x14ac:dyDescent="0.55000000000000004"/>
    <row r="253" ht="15.75" customHeight="1" x14ac:dyDescent="0.55000000000000004"/>
    <row r="254" ht="15.75" customHeight="1" x14ac:dyDescent="0.55000000000000004"/>
    <row r="255" ht="15.75" customHeight="1" x14ac:dyDescent="0.55000000000000004"/>
    <row r="256" ht="15.75" customHeight="1" x14ac:dyDescent="0.55000000000000004"/>
    <row r="257" ht="15.75" customHeight="1" x14ac:dyDescent="0.55000000000000004"/>
    <row r="258" ht="15.75" customHeight="1" x14ac:dyDescent="0.55000000000000004"/>
    <row r="259" ht="15.75" customHeight="1" x14ac:dyDescent="0.55000000000000004"/>
    <row r="260" ht="15.75" customHeight="1" x14ac:dyDescent="0.55000000000000004"/>
    <row r="261" ht="15.75" customHeight="1" x14ac:dyDescent="0.55000000000000004"/>
    <row r="262" ht="15.75" customHeight="1" x14ac:dyDescent="0.55000000000000004"/>
    <row r="263" ht="15.75" customHeight="1" x14ac:dyDescent="0.55000000000000004"/>
    <row r="264" ht="15.75" customHeight="1" x14ac:dyDescent="0.55000000000000004"/>
    <row r="265" ht="15.75" customHeight="1" x14ac:dyDescent="0.55000000000000004"/>
    <row r="266" ht="15.75" customHeight="1" x14ac:dyDescent="0.55000000000000004"/>
    <row r="267" ht="15.75" customHeight="1" x14ac:dyDescent="0.55000000000000004"/>
    <row r="268" ht="15.75" customHeight="1" x14ac:dyDescent="0.55000000000000004"/>
    <row r="269" ht="15.75" customHeight="1" x14ac:dyDescent="0.55000000000000004"/>
    <row r="270" ht="15.75" customHeight="1" x14ac:dyDescent="0.55000000000000004"/>
    <row r="271" ht="15.75" customHeight="1" x14ac:dyDescent="0.55000000000000004"/>
    <row r="272" ht="15.75" customHeight="1" x14ac:dyDescent="0.55000000000000004"/>
    <row r="273" ht="15.75" customHeight="1" x14ac:dyDescent="0.55000000000000004"/>
    <row r="274" ht="15.75" customHeight="1" x14ac:dyDescent="0.55000000000000004"/>
    <row r="275" ht="15.75" customHeight="1" x14ac:dyDescent="0.55000000000000004"/>
    <row r="276" ht="15.75" customHeight="1" x14ac:dyDescent="0.55000000000000004"/>
    <row r="277" ht="15.75" customHeight="1" x14ac:dyDescent="0.55000000000000004"/>
    <row r="278" ht="15.75" customHeight="1" x14ac:dyDescent="0.55000000000000004"/>
    <row r="279" ht="15.75" customHeight="1" x14ac:dyDescent="0.55000000000000004"/>
    <row r="280" ht="15.75" customHeight="1" x14ac:dyDescent="0.55000000000000004"/>
    <row r="281" ht="15.75" customHeight="1" x14ac:dyDescent="0.55000000000000004"/>
    <row r="282" ht="15.75" customHeight="1" x14ac:dyDescent="0.55000000000000004"/>
    <row r="283" ht="15.75" customHeight="1" x14ac:dyDescent="0.55000000000000004"/>
    <row r="284" ht="15.75" customHeight="1" x14ac:dyDescent="0.55000000000000004"/>
    <row r="285" ht="15.75" customHeight="1" x14ac:dyDescent="0.55000000000000004"/>
    <row r="286" ht="15.75" customHeight="1" x14ac:dyDescent="0.55000000000000004"/>
    <row r="287" ht="15.75" customHeight="1" x14ac:dyDescent="0.55000000000000004"/>
    <row r="288" ht="15.75" customHeight="1" x14ac:dyDescent="0.55000000000000004"/>
    <row r="289" ht="15.75" customHeight="1" x14ac:dyDescent="0.55000000000000004"/>
    <row r="290" ht="15.75" customHeight="1" x14ac:dyDescent="0.55000000000000004"/>
    <row r="291" ht="15.75" customHeight="1" x14ac:dyDescent="0.55000000000000004"/>
    <row r="292" ht="15.75" customHeight="1" x14ac:dyDescent="0.55000000000000004"/>
    <row r="293" ht="15.75" customHeight="1" x14ac:dyDescent="0.55000000000000004"/>
    <row r="294" ht="15.75" customHeight="1" x14ac:dyDescent="0.55000000000000004"/>
    <row r="295" ht="15.75" customHeight="1" x14ac:dyDescent="0.55000000000000004"/>
    <row r="296" ht="15.75" customHeight="1" x14ac:dyDescent="0.55000000000000004"/>
    <row r="297" ht="15.75" customHeight="1" x14ac:dyDescent="0.55000000000000004"/>
    <row r="298" ht="15.75" customHeight="1" x14ac:dyDescent="0.55000000000000004"/>
    <row r="299" ht="15.75" customHeight="1" x14ac:dyDescent="0.55000000000000004"/>
    <row r="300" ht="15.75" customHeight="1" x14ac:dyDescent="0.55000000000000004"/>
    <row r="301" ht="15.75" customHeight="1" x14ac:dyDescent="0.55000000000000004"/>
    <row r="302" ht="15.75" customHeight="1" x14ac:dyDescent="0.55000000000000004"/>
    <row r="303" ht="15.75" customHeight="1" x14ac:dyDescent="0.55000000000000004"/>
    <row r="304" ht="15.75" customHeight="1" x14ac:dyDescent="0.55000000000000004"/>
    <row r="305" ht="15.75" customHeight="1" x14ac:dyDescent="0.55000000000000004"/>
    <row r="306" ht="15.75" customHeight="1" x14ac:dyDescent="0.55000000000000004"/>
    <row r="307" ht="15.75" customHeight="1" x14ac:dyDescent="0.55000000000000004"/>
    <row r="308" ht="15.75" customHeight="1" x14ac:dyDescent="0.55000000000000004"/>
    <row r="309" ht="15.75" customHeight="1" x14ac:dyDescent="0.55000000000000004"/>
    <row r="310" ht="15.75" customHeight="1" x14ac:dyDescent="0.55000000000000004"/>
    <row r="311" ht="15.75" customHeight="1" x14ac:dyDescent="0.55000000000000004"/>
    <row r="312" ht="15.75" customHeight="1" x14ac:dyDescent="0.55000000000000004"/>
    <row r="313" ht="15.75" customHeight="1" x14ac:dyDescent="0.55000000000000004"/>
    <row r="314" ht="15.75" customHeight="1" x14ac:dyDescent="0.55000000000000004"/>
    <row r="315" ht="15.75" customHeight="1" x14ac:dyDescent="0.55000000000000004"/>
    <row r="316" ht="15.75" customHeight="1" x14ac:dyDescent="0.55000000000000004"/>
    <row r="317" ht="15.75" customHeight="1" x14ac:dyDescent="0.55000000000000004"/>
    <row r="318" ht="15.75" customHeight="1" x14ac:dyDescent="0.55000000000000004"/>
    <row r="319" ht="15.75" customHeight="1" x14ac:dyDescent="0.55000000000000004"/>
    <row r="320" ht="15.75" customHeight="1" x14ac:dyDescent="0.55000000000000004"/>
    <row r="321" ht="15.75" customHeight="1" x14ac:dyDescent="0.55000000000000004"/>
    <row r="322" ht="15.75" customHeight="1" x14ac:dyDescent="0.55000000000000004"/>
    <row r="323" ht="15.75" customHeight="1" x14ac:dyDescent="0.55000000000000004"/>
    <row r="324" ht="15.75" customHeight="1" x14ac:dyDescent="0.55000000000000004"/>
    <row r="325" ht="15.75" customHeight="1" x14ac:dyDescent="0.55000000000000004"/>
    <row r="326" ht="15.75" customHeight="1" x14ac:dyDescent="0.55000000000000004"/>
    <row r="327" ht="15.75" customHeight="1" x14ac:dyDescent="0.55000000000000004"/>
    <row r="328" ht="15.75" customHeight="1" x14ac:dyDescent="0.55000000000000004"/>
    <row r="329" ht="15.75" customHeight="1" x14ac:dyDescent="0.55000000000000004"/>
    <row r="330" ht="15.75" customHeight="1" x14ac:dyDescent="0.55000000000000004"/>
    <row r="331" ht="15.75" customHeight="1" x14ac:dyDescent="0.55000000000000004"/>
    <row r="332" ht="15.75" customHeight="1" x14ac:dyDescent="0.55000000000000004"/>
    <row r="333" ht="15.75" customHeight="1" x14ac:dyDescent="0.55000000000000004"/>
    <row r="334" ht="15.75" customHeight="1" x14ac:dyDescent="0.55000000000000004"/>
    <row r="335" ht="15.75" customHeight="1" x14ac:dyDescent="0.55000000000000004"/>
    <row r="336" ht="15.75" customHeight="1" x14ac:dyDescent="0.55000000000000004"/>
    <row r="337" ht="15.75" customHeight="1" x14ac:dyDescent="0.55000000000000004"/>
    <row r="338" ht="15.75" customHeight="1" x14ac:dyDescent="0.55000000000000004"/>
    <row r="339" ht="15.75" customHeight="1" x14ac:dyDescent="0.55000000000000004"/>
    <row r="340" ht="15.75" customHeight="1" x14ac:dyDescent="0.55000000000000004"/>
    <row r="341" ht="15.75" customHeight="1" x14ac:dyDescent="0.55000000000000004"/>
    <row r="342" ht="15.75" customHeight="1" x14ac:dyDescent="0.55000000000000004"/>
    <row r="343" ht="15.75" customHeight="1" x14ac:dyDescent="0.55000000000000004"/>
    <row r="344" ht="15.75" customHeight="1" x14ac:dyDescent="0.55000000000000004"/>
    <row r="345" ht="15.75" customHeight="1" x14ac:dyDescent="0.55000000000000004"/>
    <row r="346" ht="15.75" customHeight="1" x14ac:dyDescent="0.55000000000000004"/>
    <row r="347" ht="15.75" customHeight="1" x14ac:dyDescent="0.55000000000000004"/>
    <row r="348" ht="15.75" customHeight="1" x14ac:dyDescent="0.55000000000000004"/>
    <row r="349" ht="15.75" customHeight="1" x14ac:dyDescent="0.55000000000000004"/>
    <row r="350" ht="15.75" customHeight="1" x14ac:dyDescent="0.55000000000000004"/>
    <row r="351" ht="15.75" customHeight="1" x14ac:dyDescent="0.55000000000000004"/>
    <row r="352" ht="15.75" customHeight="1" x14ac:dyDescent="0.55000000000000004"/>
    <row r="353" ht="15.75" customHeight="1" x14ac:dyDescent="0.55000000000000004"/>
    <row r="354" ht="15.75" customHeight="1" x14ac:dyDescent="0.55000000000000004"/>
    <row r="355" ht="15.75" customHeight="1" x14ac:dyDescent="0.55000000000000004"/>
    <row r="356" ht="15.75" customHeight="1" x14ac:dyDescent="0.55000000000000004"/>
    <row r="357" ht="15.75" customHeight="1" x14ac:dyDescent="0.55000000000000004"/>
    <row r="358" ht="15.75" customHeight="1" x14ac:dyDescent="0.55000000000000004"/>
    <row r="359" ht="15.75" customHeight="1" x14ac:dyDescent="0.55000000000000004"/>
    <row r="360" ht="15.75" customHeight="1" x14ac:dyDescent="0.55000000000000004"/>
    <row r="361" ht="15.75" customHeight="1" x14ac:dyDescent="0.55000000000000004"/>
    <row r="362" ht="15.75" customHeight="1" x14ac:dyDescent="0.55000000000000004"/>
    <row r="363" ht="15.75" customHeight="1" x14ac:dyDescent="0.55000000000000004"/>
    <row r="364" ht="15.75" customHeight="1" x14ac:dyDescent="0.55000000000000004"/>
    <row r="365" ht="15.75" customHeight="1" x14ac:dyDescent="0.55000000000000004"/>
    <row r="366" ht="15.75" customHeight="1" x14ac:dyDescent="0.55000000000000004"/>
    <row r="367" ht="15.75" customHeight="1" x14ac:dyDescent="0.55000000000000004"/>
    <row r="368" ht="15.75" customHeight="1" x14ac:dyDescent="0.55000000000000004"/>
    <row r="369" ht="15.75" customHeight="1" x14ac:dyDescent="0.55000000000000004"/>
    <row r="370" ht="15.75" customHeight="1" x14ac:dyDescent="0.55000000000000004"/>
    <row r="371" ht="15.75" customHeight="1" x14ac:dyDescent="0.55000000000000004"/>
    <row r="372" ht="15.75" customHeight="1" x14ac:dyDescent="0.55000000000000004"/>
    <row r="373" ht="15.75" customHeight="1" x14ac:dyDescent="0.55000000000000004"/>
    <row r="374" ht="15.75" customHeight="1" x14ac:dyDescent="0.55000000000000004"/>
    <row r="375" ht="15.75" customHeight="1" x14ac:dyDescent="0.55000000000000004"/>
    <row r="376" ht="15.75" customHeight="1" x14ac:dyDescent="0.55000000000000004"/>
    <row r="377" ht="15.75" customHeight="1" x14ac:dyDescent="0.55000000000000004"/>
    <row r="378" ht="15.75" customHeight="1" x14ac:dyDescent="0.55000000000000004"/>
    <row r="379" ht="15.75" customHeight="1" x14ac:dyDescent="0.55000000000000004"/>
    <row r="380" ht="15.75" customHeight="1" x14ac:dyDescent="0.55000000000000004"/>
    <row r="381" ht="15.75" customHeight="1" x14ac:dyDescent="0.55000000000000004"/>
    <row r="382" ht="15.75" customHeight="1" x14ac:dyDescent="0.55000000000000004"/>
    <row r="383" ht="15.75" customHeight="1" x14ac:dyDescent="0.55000000000000004"/>
    <row r="384" ht="15.75" customHeight="1" x14ac:dyDescent="0.55000000000000004"/>
    <row r="385" ht="15.75" customHeight="1" x14ac:dyDescent="0.55000000000000004"/>
    <row r="386" ht="15.75" customHeight="1" x14ac:dyDescent="0.55000000000000004"/>
    <row r="387" ht="15.75" customHeight="1" x14ac:dyDescent="0.55000000000000004"/>
    <row r="388" ht="15.75" customHeight="1" x14ac:dyDescent="0.55000000000000004"/>
    <row r="389" ht="15.75" customHeight="1" x14ac:dyDescent="0.55000000000000004"/>
    <row r="390" ht="15.75" customHeight="1" x14ac:dyDescent="0.55000000000000004"/>
    <row r="391" ht="15.75" customHeight="1" x14ac:dyDescent="0.55000000000000004"/>
    <row r="392" ht="15.75" customHeight="1" x14ac:dyDescent="0.55000000000000004"/>
    <row r="393" ht="15.75" customHeight="1" x14ac:dyDescent="0.55000000000000004"/>
    <row r="394" ht="15.75" customHeight="1" x14ac:dyDescent="0.55000000000000004"/>
    <row r="395" ht="15.75" customHeight="1" x14ac:dyDescent="0.55000000000000004"/>
    <row r="396" ht="15.75" customHeight="1" x14ac:dyDescent="0.55000000000000004"/>
    <row r="397" ht="15.75" customHeight="1" x14ac:dyDescent="0.55000000000000004"/>
    <row r="398" ht="15.75" customHeight="1" x14ac:dyDescent="0.55000000000000004"/>
    <row r="399" ht="15.75" customHeight="1" x14ac:dyDescent="0.55000000000000004"/>
    <row r="400" ht="15.75" customHeight="1" x14ac:dyDescent="0.55000000000000004"/>
    <row r="401" ht="15.75" customHeight="1" x14ac:dyDescent="0.55000000000000004"/>
    <row r="402" ht="15.75" customHeight="1" x14ac:dyDescent="0.55000000000000004"/>
    <row r="403" ht="15.75" customHeight="1" x14ac:dyDescent="0.55000000000000004"/>
    <row r="404" ht="15.75" customHeight="1" x14ac:dyDescent="0.55000000000000004"/>
    <row r="405" ht="15.75" customHeight="1" x14ac:dyDescent="0.55000000000000004"/>
    <row r="406" ht="15.75" customHeight="1" x14ac:dyDescent="0.55000000000000004"/>
    <row r="407" ht="15.75" customHeight="1" x14ac:dyDescent="0.55000000000000004"/>
    <row r="408" ht="15.75" customHeight="1" x14ac:dyDescent="0.55000000000000004"/>
    <row r="409" ht="15.75" customHeight="1" x14ac:dyDescent="0.55000000000000004"/>
    <row r="410" ht="15.75" customHeight="1" x14ac:dyDescent="0.55000000000000004"/>
    <row r="411" ht="15.75" customHeight="1" x14ac:dyDescent="0.55000000000000004"/>
    <row r="412" ht="15.75" customHeight="1" x14ac:dyDescent="0.55000000000000004"/>
    <row r="413" ht="15.75" customHeight="1" x14ac:dyDescent="0.55000000000000004"/>
    <row r="414" ht="15.75" customHeight="1" x14ac:dyDescent="0.55000000000000004"/>
    <row r="415" ht="15.75" customHeight="1" x14ac:dyDescent="0.55000000000000004"/>
    <row r="416" ht="15.75" customHeight="1" x14ac:dyDescent="0.55000000000000004"/>
    <row r="417" ht="15.75" customHeight="1" x14ac:dyDescent="0.55000000000000004"/>
    <row r="418" ht="15.75" customHeight="1" x14ac:dyDescent="0.55000000000000004"/>
    <row r="419" ht="15.75" customHeight="1" x14ac:dyDescent="0.55000000000000004"/>
    <row r="420" ht="15.75" customHeight="1" x14ac:dyDescent="0.55000000000000004"/>
    <row r="421" ht="15.75" customHeight="1" x14ac:dyDescent="0.55000000000000004"/>
    <row r="422" ht="15.75" customHeight="1" x14ac:dyDescent="0.55000000000000004"/>
    <row r="423" ht="15.75" customHeight="1" x14ac:dyDescent="0.55000000000000004"/>
    <row r="424" ht="15.75" customHeight="1" x14ac:dyDescent="0.55000000000000004"/>
    <row r="425" ht="15.75" customHeight="1" x14ac:dyDescent="0.55000000000000004"/>
    <row r="426" ht="15.75" customHeight="1" x14ac:dyDescent="0.55000000000000004"/>
    <row r="427" ht="15.75" customHeight="1" x14ac:dyDescent="0.55000000000000004"/>
    <row r="428" ht="15.75" customHeight="1" x14ac:dyDescent="0.55000000000000004"/>
    <row r="429" ht="15.75" customHeight="1" x14ac:dyDescent="0.55000000000000004"/>
    <row r="430" ht="15.75" customHeight="1" x14ac:dyDescent="0.55000000000000004"/>
    <row r="431" ht="15.75" customHeight="1" x14ac:dyDescent="0.55000000000000004"/>
    <row r="432" ht="15.75" customHeight="1" x14ac:dyDescent="0.55000000000000004"/>
    <row r="433" ht="15.75" customHeight="1" x14ac:dyDescent="0.55000000000000004"/>
    <row r="434" ht="15.75" customHeight="1" x14ac:dyDescent="0.55000000000000004"/>
    <row r="435" ht="15.75" customHeight="1" x14ac:dyDescent="0.55000000000000004"/>
    <row r="436" ht="15.75" customHeight="1" x14ac:dyDescent="0.55000000000000004"/>
    <row r="437" ht="15.75" customHeight="1" x14ac:dyDescent="0.55000000000000004"/>
    <row r="438" ht="15.75" customHeight="1" x14ac:dyDescent="0.55000000000000004"/>
    <row r="439" ht="15.75" customHeight="1" x14ac:dyDescent="0.55000000000000004"/>
    <row r="440" ht="15.75" customHeight="1" x14ac:dyDescent="0.55000000000000004"/>
    <row r="441" ht="15.75" customHeight="1" x14ac:dyDescent="0.55000000000000004"/>
    <row r="442" ht="15.75" customHeight="1" x14ac:dyDescent="0.55000000000000004"/>
    <row r="443" ht="15.75" customHeight="1" x14ac:dyDescent="0.55000000000000004"/>
    <row r="444" ht="15.75" customHeight="1" x14ac:dyDescent="0.55000000000000004"/>
    <row r="445" ht="15.75" customHeight="1" x14ac:dyDescent="0.55000000000000004"/>
    <row r="446" ht="15.75" customHeight="1" x14ac:dyDescent="0.55000000000000004"/>
    <row r="447" ht="15.75" customHeight="1" x14ac:dyDescent="0.55000000000000004"/>
    <row r="448" ht="15.75" customHeight="1" x14ac:dyDescent="0.55000000000000004"/>
    <row r="449" ht="15.75" customHeight="1" x14ac:dyDescent="0.55000000000000004"/>
    <row r="450" ht="15.75" customHeight="1" x14ac:dyDescent="0.55000000000000004"/>
    <row r="451" ht="15.75" customHeight="1" x14ac:dyDescent="0.55000000000000004"/>
    <row r="452" ht="15.75" customHeight="1" x14ac:dyDescent="0.55000000000000004"/>
    <row r="453" ht="15.75" customHeight="1" x14ac:dyDescent="0.55000000000000004"/>
    <row r="454" ht="15.75" customHeight="1" x14ac:dyDescent="0.55000000000000004"/>
    <row r="455" ht="15.75" customHeight="1" x14ac:dyDescent="0.55000000000000004"/>
    <row r="456" ht="15.75" customHeight="1" x14ac:dyDescent="0.55000000000000004"/>
    <row r="457" ht="15.75" customHeight="1" x14ac:dyDescent="0.55000000000000004"/>
    <row r="458" ht="15.75" customHeight="1" x14ac:dyDescent="0.55000000000000004"/>
    <row r="459" ht="15.75" customHeight="1" x14ac:dyDescent="0.55000000000000004"/>
    <row r="460" ht="15.75" customHeight="1" x14ac:dyDescent="0.55000000000000004"/>
    <row r="461" ht="15.75" customHeight="1" x14ac:dyDescent="0.55000000000000004"/>
    <row r="462" ht="15.75" customHeight="1" x14ac:dyDescent="0.55000000000000004"/>
    <row r="463" ht="15.75" customHeight="1" x14ac:dyDescent="0.55000000000000004"/>
    <row r="464" ht="15.75" customHeight="1" x14ac:dyDescent="0.55000000000000004"/>
    <row r="465" ht="15.75" customHeight="1" x14ac:dyDescent="0.55000000000000004"/>
    <row r="466" ht="15.75" customHeight="1" x14ac:dyDescent="0.55000000000000004"/>
    <row r="467" ht="15.75" customHeight="1" x14ac:dyDescent="0.55000000000000004"/>
    <row r="468" ht="15.75" customHeight="1" x14ac:dyDescent="0.55000000000000004"/>
    <row r="469" ht="15.75" customHeight="1" x14ac:dyDescent="0.55000000000000004"/>
    <row r="470" ht="15.75" customHeight="1" x14ac:dyDescent="0.55000000000000004"/>
    <row r="471" ht="15.75" customHeight="1" x14ac:dyDescent="0.55000000000000004"/>
    <row r="472" ht="15.75" customHeight="1" x14ac:dyDescent="0.55000000000000004"/>
    <row r="473" ht="15.75" customHeight="1" x14ac:dyDescent="0.55000000000000004"/>
    <row r="474" ht="15.75" customHeight="1" x14ac:dyDescent="0.55000000000000004"/>
    <row r="475" ht="15.75" customHeight="1" x14ac:dyDescent="0.55000000000000004"/>
    <row r="476" ht="15.75" customHeight="1" x14ac:dyDescent="0.55000000000000004"/>
    <row r="477" ht="15.75" customHeight="1" x14ac:dyDescent="0.55000000000000004"/>
    <row r="478" ht="15.75" customHeight="1" x14ac:dyDescent="0.55000000000000004"/>
    <row r="479" ht="15.75" customHeight="1" x14ac:dyDescent="0.55000000000000004"/>
    <row r="480" ht="15.75" customHeight="1" x14ac:dyDescent="0.55000000000000004"/>
    <row r="481" ht="15.75" customHeight="1" x14ac:dyDescent="0.55000000000000004"/>
    <row r="482" ht="15.75" customHeight="1" x14ac:dyDescent="0.55000000000000004"/>
    <row r="483" ht="15.75" customHeight="1" x14ac:dyDescent="0.55000000000000004"/>
    <row r="484" ht="15.75" customHeight="1" x14ac:dyDescent="0.55000000000000004"/>
    <row r="485" ht="15.75" customHeight="1" x14ac:dyDescent="0.55000000000000004"/>
    <row r="486" ht="15.75" customHeight="1" x14ac:dyDescent="0.55000000000000004"/>
    <row r="487" ht="15.75" customHeight="1" x14ac:dyDescent="0.55000000000000004"/>
    <row r="488" ht="15.75" customHeight="1" x14ac:dyDescent="0.55000000000000004"/>
    <row r="489" ht="15.75" customHeight="1" x14ac:dyDescent="0.55000000000000004"/>
    <row r="490" ht="15.75" customHeight="1" x14ac:dyDescent="0.55000000000000004"/>
    <row r="491" ht="15.75" customHeight="1" x14ac:dyDescent="0.55000000000000004"/>
    <row r="492" ht="15.75" customHeight="1" x14ac:dyDescent="0.55000000000000004"/>
    <row r="493" ht="15.75" customHeight="1" x14ac:dyDescent="0.55000000000000004"/>
    <row r="494" ht="15.75" customHeight="1" x14ac:dyDescent="0.55000000000000004"/>
    <row r="495" ht="15.75" customHeight="1" x14ac:dyDescent="0.55000000000000004"/>
    <row r="496" ht="15.75" customHeight="1" x14ac:dyDescent="0.55000000000000004"/>
    <row r="497" ht="15.75" customHeight="1" x14ac:dyDescent="0.55000000000000004"/>
    <row r="498" ht="15.75" customHeight="1" x14ac:dyDescent="0.55000000000000004"/>
    <row r="499" ht="15.75" customHeight="1" x14ac:dyDescent="0.55000000000000004"/>
    <row r="500" ht="15.75" customHeight="1" x14ac:dyDescent="0.55000000000000004"/>
    <row r="501" ht="15.75" customHeight="1" x14ac:dyDescent="0.55000000000000004"/>
    <row r="502" ht="15.75" customHeight="1" x14ac:dyDescent="0.55000000000000004"/>
    <row r="503" ht="15.75" customHeight="1" x14ac:dyDescent="0.55000000000000004"/>
    <row r="504" ht="15.75" customHeight="1" x14ac:dyDescent="0.55000000000000004"/>
    <row r="505" ht="15.75" customHeight="1" x14ac:dyDescent="0.55000000000000004"/>
    <row r="506" ht="15.75" customHeight="1" x14ac:dyDescent="0.55000000000000004"/>
    <row r="507" ht="15.75" customHeight="1" x14ac:dyDescent="0.55000000000000004"/>
    <row r="508" ht="15.75" customHeight="1" x14ac:dyDescent="0.55000000000000004"/>
    <row r="509" ht="15.75" customHeight="1" x14ac:dyDescent="0.55000000000000004"/>
    <row r="510" ht="15.75" customHeight="1" x14ac:dyDescent="0.55000000000000004"/>
    <row r="511" ht="15.75" customHeight="1" x14ac:dyDescent="0.55000000000000004"/>
    <row r="512" ht="15.75" customHeight="1" x14ac:dyDescent="0.55000000000000004"/>
    <row r="513" ht="15.75" customHeight="1" x14ac:dyDescent="0.55000000000000004"/>
    <row r="514" ht="15.75" customHeight="1" x14ac:dyDescent="0.55000000000000004"/>
    <row r="515" ht="15.75" customHeight="1" x14ac:dyDescent="0.55000000000000004"/>
    <row r="516" ht="15.75" customHeight="1" x14ac:dyDescent="0.55000000000000004"/>
    <row r="517" ht="15.75" customHeight="1" x14ac:dyDescent="0.55000000000000004"/>
    <row r="518" ht="15.75" customHeight="1" x14ac:dyDescent="0.55000000000000004"/>
    <row r="519" ht="15.75" customHeight="1" x14ac:dyDescent="0.55000000000000004"/>
    <row r="520" ht="15.75" customHeight="1" x14ac:dyDescent="0.55000000000000004"/>
    <row r="521" ht="15.75" customHeight="1" x14ac:dyDescent="0.55000000000000004"/>
    <row r="522" ht="15.75" customHeight="1" x14ac:dyDescent="0.55000000000000004"/>
    <row r="523" ht="15.75" customHeight="1" x14ac:dyDescent="0.55000000000000004"/>
    <row r="524" ht="15.75" customHeight="1" x14ac:dyDescent="0.55000000000000004"/>
    <row r="525" ht="15.75" customHeight="1" x14ac:dyDescent="0.55000000000000004"/>
    <row r="526" ht="15.75" customHeight="1" x14ac:dyDescent="0.55000000000000004"/>
    <row r="527" ht="15.75" customHeight="1" x14ac:dyDescent="0.55000000000000004"/>
    <row r="528" ht="15.75" customHeight="1" x14ac:dyDescent="0.55000000000000004"/>
    <row r="529" ht="15.75" customHeight="1" x14ac:dyDescent="0.55000000000000004"/>
    <row r="530" ht="15.75" customHeight="1" x14ac:dyDescent="0.55000000000000004"/>
    <row r="531" ht="15.75" customHeight="1" x14ac:dyDescent="0.55000000000000004"/>
    <row r="532" ht="15.75" customHeight="1" x14ac:dyDescent="0.55000000000000004"/>
    <row r="533" ht="15.75" customHeight="1" x14ac:dyDescent="0.55000000000000004"/>
    <row r="534" ht="15.75" customHeight="1" x14ac:dyDescent="0.55000000000000004"/>
    <row r="535" ht="15.75" customHeight="1" x14ac:dyDescent="0.55000000000000004"/>
    <row r="536" ht="15.75" customHeight="1" x14ac:dyDescent="0.55000000000000004"/>
    <row r="537" ht="15.75" customHeight="1" x14ac:dyDescent="0.55000000000000004"/>
    <row r="538" ht="15.75" customHeight="1" x14ac:dyDescent="0.55000000000000004"/>
    <row r="539" ht="15.75" customHeight="1" x14ac:dyDescent="0.55000000000000004"/>
    <row r="540" ht="15.75" customHeight="1" x14ac:dyDescent="0.55000000000000004"/>
    <row r="541" ht="15.75" customHeight="1" x14ac:dyDescent="0.55000000000000004"/>
    <row r="542" ht="15.75" customHeight="1" x14ac:dyDescent="0.55000000000000004"/>
    <row r="543" ht="15.75" customHeight="1" x14ac:dyDescent="0.55000000000000004"/>
    <row r="544" ht="15.75" customHeight="1" x14ac:dyDescent="0.55000000000000004"/>
    <row r="545" ht="15.75" customHeight="1" x14ac:dyDescent="0.55000000000000004"/>
    <row r="546" ht="15.75" customHeight="1" x14ac:dyDescent="0.55000000000000004"/>
    <row r="547" ht="15.75" customHeight="1" x14ac:dyDescent="0.55000000000000004"/>
    <row r="548" ht="15.75" customHeight="1" x14ac:dyDescent="0.55000000000000004"/>
    <row r="549" ht="15.75" customHeight="1" x14ac:dyDescent="0.55000000000000004"/>
    <row r="550" ht="15.75" customHeight="1" x14ac:dyDescent="0.55000000000000004"/>
    <row r="551" ht="15.75" customHeight="1" x14ac:dyDescent="0.55000000000000004"/>
    <row r="552" ht="15.75" customHeight="1" x14ac:dyDescent="0.55000000000000004"/>
    <row r="553" ht="15.75" customHeight="1" x14ac:dyDescent="0.55000000000000004"/>
    <row r="554" ht="15.75" customHeight="1" x14ac:dyDescent="0.55000000000000004"/>
    <row r="555" ht="15.75" customHeight="1" x14ac:dyDescent="0.55000000000000004"/>
    <row r="556" ht="15.75" customHeight="1" x14ac:dyDescent="0.55000000000000004"/>
    <row r="557" ht="15.75" customHeight="1" x14ac:dyDescent="0.55000000000000004"/>
    <row r="558" ht="15.75" customHeight="1" x14ac:dyDescent="0.55000000000000004"/>
    <row r="559" ht="15.75" customHeight="1" x14ac:dyDescent="0.55000000000000004"/>
    <row r="560" ht="15.75" customHeight="1" x14ac:dyDescent="0.55000000000000004"/>
    <row r="561" ht="15.75" customHeight="1" x14ac:dyDescent="0.55000000000000004"/>
    <row r="562" ht="15.75" customHeight="1" x14ac:dyDescent="0.55000000000000004"/>
    <row r="563" ht="15.75" customHeight="1" x14ac:dyDescent="0.55000000000000004"/>
    <row r="564" ht="15.75" customHeight="1" x14ac:dyDescent="0.55000000000000004"/>
    <row r="565" ht="15.75" customHeight="1" x14ac:dyDescent="0.55000000000000004"/>
    <row r="566" ht="15.75" customHeight="1" x14ac:dyDescent="0.55000000000000004"/>
    <row r="567" ht="15.75" customHeight="1" x14ac:dyDescent="0.55000000000000004"/>
    <row r="568" ht="15.75" customHeight="1" x14ac:dyDescent="0.55000000000000004"/>
    <row r="569" ht="15.75" customHeight="1" x14ac:dyDescent="0.55000000000000004"/>
    <row r="570" ht="15.75" customHeight="1" x14ac:dyDescent="0.55000000000000004"/>
    <row r="571" ht="15.75" customHeight="1" x14ac:dyDescent="0.55000000000000004"/>
    <row r="572" ht="15.75" customHeight="1" x14ac:dyDescent="0.55000000000000004"/>
    <row r="573" ht="15.75" customHeight="1" x14ac:dyDescent="0.55000000000000004"/>
    <row r="574" ht="15.75" customHeight="1" x14ac:dyDescent="0.55000000000000004"/>
    <row r="575" ht="15.75" customHeight="1" x14ac:dyDescent="0.55000000000000004"/>
    <row r="576" ht="15.75" customHeight="1" x14ac:dyDescent="0.55000000000000004"/>
    <row r="577" ht="15.75" customHeight="1" x14ac:dyDescent="0.55000000000000004"/>
    <row r="578" ht="15.75" customHeight="1" x14ac:dyDescent="0.55000000000000004"/>
    <row r="579" ht="15.75" customHeight="1" x14ac:dyDescent="0.55000000000000004"/>
    <row r="580" ht="15.75" customHeight="1" x14ac:dyDescent="0.55000000000000004"/>
    <row r="581" ht="15.75" customHeight="1" x14ac:dyDescent="0.55000000000000004"/>
    <row r="582" ht="15.75" customHeight="1" x14ac:dyDescent="0.55000000000000004"/>
    <row r="583" ht="15.75" customHeight="1" x14ac:dyDescent="0.55000000000000004"/>
    <row r="584" ht="15.75" customHeight="1" x14ac:dyDescent="0.55000000000000004"/>
    <row r="585" ht="15.75" customHeight="1" x14ac:dyDescent="0.55000000000000004"/>
    <row r="586" ht="15.75" customHeight="1" x14ac:dyDescent="0.55000000000000004"/>
    <row r="587" ht="15.75" customHeight="1" x14ac:dyDescent="0.55000000000000004"/>
    <row r="588" ht="15.75" customHeight="1" x14ac:dyDescent="0.55000000000000004"/>
    <row r="589" ht="15.75" customHeight="1" x14ac:dyDescent="0.55000000000000004"/>
    <row r="590" ht="15.75" customHeight="1" x14ac:dyDescent="0.55000000000000004"/>
    <row r="591" ht="15.75" customHeight="1" x14ac:dyDescent="0.55000000000000004"/>
    <row r="592" ht="15.75" customHeight="1" x14ac:dyDescent="0.55000000000000004"/>
    <row r="593" ht="15.75" customHeight="1" x14ac:dyDescent="0.55000000000000004"/>
    <row r="594" ht="15.75" customHeight="1" x14ac:dyDescent="0.55000000000000004"/>
    <row r="595" ht="15.75" customHeight="1" x14ac:dyDescent="0.55000000000000004"/>
    <row r="596" ht="15.75" customHeight="1" x14ac:dyDescent="0.55000000000000004"/>
    <row r="597" ht="15.75" customHeight="1" x14ac:dyDescent="0.55000000000000004"/>
    <row r="598" ht="15.75" customHeight="1" x14ac:dyDescent="0.55000000000000004"/>
    <row r="599" ht="15.75" customHeight="1" x14ac:dyDescent="0.55000000000000004"/>
    <row r="600" ht="15.75" customHeight="1" x14ac:dyDescent="0.55000000000000004"/>
    <row r="601" ht="15.75" customHeight="1" x14ac:dyDescent="0.55000000000000004"/>
    <row r="602" ht="15.75" customHeight="1" x14ac:dyDescent="0.55000000000000004"/>
    <row r="603" ht="15.75" customHeight="1" x14ac:dyDescent="0.55000000000000004"/>
    <row r="604" ht="15.75" customHeight="1" x14ac:dyDescent="0.55000000000000004"/>
    <row r="605" ht="15.75" customHeight="1" x14ac:dyDescent="0.55000000000000004"/>
    <row r="606" ht="15.75" customHeight="1" x14ac:dyDescent="0.55000000000000004"/>
    <row r="607" ht="15.75" customHeight="1" x14ac:dyDescent="0.55000000000000004"/>
    <row r="608" ht="15.75" customHeight="1" x14ac:dyDescent="0.55000000000000004"/>
    <row r="609" ht="15.75" customHeight="1" x14ac:dyDescent="0.55000000000000004"/>
    <row r="610" ht="15.75" customHeight="1" x14ac:dyDescent="0.55000000000000004"/>
    <row r="611" ht="15.75" customHeight="1" x14ac:dyDescent="0.55000000000000004"/>
    <row r="612" ht="15.75" customHeight="1" x14ac:dyDescent="0.55000000000000004"/>
    <row r="613" ht="15.75" customHeight="1" x14ac:dyDescent="0.55000000000000004"/>
    <row r="614" ht="15.75" customHeight="1" x14ac:dyDescent="0.55000000000000004"/>
    <row r="615" ht="15.75" customHeight="1" x14ac:dyDescent="0.55000000000000004"/>
    <row r="616" ht="15.75" customHeight="1" x14ac:dyDescent="0.55000000000000004"/>
    <row r="617" ht="15.75" customHeight="1" x14ac:dyDescent="0.55000000000000004"/>
    <row r="618" ht="15.75" customHeight="1" x14ac:dyDescent="0.55000000000000004"/>
    <row r="619" ht="15.75" customHeight="1" x14ac:dyDescent="0.55000000000000004"/>
    <row r="620" ht="15.75" customHeight="1" x14ac:dyDescent="0.55000000000000004"/>
    <row r="621" ht="15.75" customHeight="1" x14ac:dyDescent="0.55000000000000004"/>
    <row r="622" ht="15.75" customHeight="1" x14ac:dyDescent="0.55000000000000004"/>
    <row r="623" ht="15.75" customHeight="1" x14ac:dyDescent="0.55000000000000004"/>
    <row r="624" ht="15.75" customHeight="1" x14ac:dyDescent="0.55000000000000004"/>
    <row r="625" ht="15.75" customHeight="1" x14ac:dyDescent="0.55000000000000004"/>
    <row r="626" ht="15.75" customHeight="1" x14ac:dyDescent="0.55000000000000004"/>
    <row r="627" ht="15.75" customHeight="1" x14ac:dyDescent="0.55000000000000004"/>
    <row r="628" ht="15.75" customHeight="1" x14ac:dyDescent="0.55000000000000004"/>
    <row r="629" ht="15.75" customHeight="1" x14ac:dyDescent="0.55000000000000004"/>
    <row r="630" ht="15.75" customHeight="1" x14ac:dyDescent="0.55000000000000004"/>
    <row r="631" ht="15.75" customHeight="1" x14ac:dyDescent="0.55000000000000004"/>
    <row r="632" ht="15.75" customHeight="1" x14ac:dyDescent="0.55000000000000004"/>
    <row r="633" ht="15.75" customHeight="1" x14ac:dyDescent="0.55000000000000004"/>
    <row r="634" ht="15.75" customHeight="1" x14ac:dyDescent="0.55000000000000004"/>
    <row r="635" ht="15.75" customHeight="1" x14ac:dyDescent="0.55000000000000004"/>
    <row r="636" ht="15.75" customHeight="1" x14ac:dyDescent="0.55000000000000004"/>
    <row r="637" ht="15.75" customHeight="1" x14ac:dyDescent="0.55000000000000004"/>
    <row r="638" ht="15.75" customHeight="1" x14ac:dyDescent="0.55000000000000004"/>
    <row r="639" ht="15.75" customHeight="1" x14ac:dyDescent="0.55000000000000004"/>
    <row r="640" ht="15.75" customHeight="1" x14ac:dyDescent="0.55000000000000004"/>
    <row r="641" ht="15.75" customHeight="1" x14ac:dyDescent="0.55000000000000004"/>
    <row r="642" ht="15.75" customHeight="1" x14ac:dyDescent="0.55000000000000004"/>
    <row r="643" ht="15.75" customHeight="1" x14ac:dyDescent="0.55000000000000004"/>
    <row r="644" ht="15.75" customHeight="1" x14ac:dyDescent="0.55000000000000004"/>
    <row r="645" ht="15.75" customHeight="1" x14ac:dyDescent="0.55000000000000004"/>
    <row r="646" ht="15.75" customHeight="1" x14ac:dyDescent="0.55000000000000004"/>
    <row r="647" ht="15.75" customHeight="1" x14ac:dyDescent="0.55000000000000004"/>
    <row r="648" ht="15.75" customHeight="1" x14ac:dyDescent="0.55000000000000004"/>
    <row r="649" ht="15.75" customHeight="1" x14ac:dyDescent="0.55000000000000004"/>
    <row r="650" ht="15.75" customHeight="1" x14ac:dyDescent="0.55000000000000004"/>
    <row r="651" ht="15.75" customHeight="1" x14ac:dyDescent="0.55000000000000004"/>
    <row r="652" ht="15.75" customHeight="1" x14ac:dyDescent="0.55000000000000004"/>
    <row r="653" ht="15.75" customHeight="1" x14ac:dyDescent="0.55000000000000004"/>
    <row r="654" ht="15.75" customHeight="1" x14ac:dyDescent="0.55000000000000004"/>
    <row r="655" ht="15.75" customHeight="1" x14ac:dyDescent="0.55000000000000004"/>
    <row r="656" ht="15.75" customHeight="1" x14ac:dyDescent="0.55000000000000004"/>
    <row r="657" ht="15.75" customHeight="1" x14ac:dyDescent="0.55000000000000004"/>
    <row r="658" ht="15.75" customHeight="1" x14ac:dyDescent="0.55000000000000004"/>
    <row r="659" ht="15.75" customHeight="1" x14ac:dyDescent="0.55000000000000004"/>
    <row r="660" ht="15.75" customHeight="1" x14ac:dyDescent="0.55000000000000004"/>
    <row r="661" ht="15.75" customHeight="1" x14ac:dyDescent="0.55000000000000004"/>
    <row r="662" ht="15.75" customHeight="1" x14ac:dyDescent="0.55000000000000004"/>
    <row r="663" ht="15.75" customHeight="1" x14ac:dyDescent="0.55000000000000004"/>
    <row r="664" ht="15.75" customHeight="1" x14ac:dyDescent="0.55000000000000004"/>
    <row r="665" ht="15.75" customHeight="1" x14ac:dyDescent="0.55000000000000004"/>
    <row r="666" ht="15.75" customHeight="1" x14ac:dyDescent="0.55000000000000004"/>
    <row r="667" ht="15.75" customHeight="1" x14ac:dyDescent="0.55000000000000004"/>
    <row r="668" ht="15.75" customHeight="1" x14ac:dyDescent="0.55000000000000004"/>
    <row r="669" ht="15.75" customHeight="1" x14ac:dyDescent="0.55000000000000004"/>
    <row r="670" ht="15.75" customHeight="1" x14ac:dyDescent="0.55000000000000004"/>
    <row r="671" ht="15.75" customHeight="1" x14ac:dyDescent="0.55000000000000004"/>
    <row r="672" ht="15.75" customHeight="1" x14ac:dyDescent="0.55000000000000004"/>
    <row r="673" ht="15.75" customHeight="1" x14ac:dyDescent="0.55000000000000004"/>
    <row r="674" ht="15.75" customHeight="1" x14ac:dyDescent="0.55000000000000004"/>
    <row r="675" ht="15.75" customHeight="1" x14ac:dyDescent="0.55000000000000004"/>
    <row r="676" ht="15.75" customHeight="1" x14ac:dyDescent="0.55000000000000004"/>
    <row r="677" ht="15.75" customHeight="1" x14ac:dyDescent="0.55000000000000004"/>
    <row r="678" ht="15.75" customHeight="1" x14ac:dyDescent="0.55000000000000004"/>
    <row r="679" ht="15.75" customHeight="1" x14ac:dyDescent="0.55000000000000004"/>
    <row r="680" ht="15.75" customHeight="1" x14ac:dyDescent="0.55000000000000004"/>
    <row r="681" ht="15.75" customHeight="1" x14ac:dyDescent="0.55000000000000004"/>
    <row r="682" ht="15.75" customHeight="1" x14ac:dyDescent="0.55000000000000004"/>
    <row r="683" ht="15.75" customHeight="1" x14ac:dyDescent="0.55000000000000004"/>
    <row r="684" ht="15.75" customHeight="1" x14ac:dyDescent="0.55000000000000004"/>
    <row r="685" ht="15.75" customHeight="1" x14ac:dyDescent="0.55000000000000004"/>
    <row r="686" ht="15.75" customHeight="1" x14ac:dyDescent="0.55000000000000004"/>
    <row r="687" ht="15.75" customHeight="1" x14ac:dyDescent="0.55000000000000004"/>
    <row r="688" ht="15.75" customHeight="1" x14ac:dyDescent="0.55000000000000004"/>
    <row r="689" ht="15.75" customHeight="1" x14ac:dyDescent="0.55000000000000004"/>
    <row r="690" ht="15.75" customHeight="1" x14ac:dyDescent="0.55000000000000004"/>
    <row r="691" ht="15.75" customHeight="1" x14ac:dyDescent="0.55000000000000004"/>
    <row r="692" ht="15.75" customHeight="1" x14ac:dyDescent="0.55000000000000004"/>
    <row r="693" ht="15.75" customHeight="1" x14ac:dyDescent="0.55000000000000004"/>
    <row r="694" ht="15.75" customHeight="1" x14ac:dyDescent="0.55000000000000004"/>
    <row r="695" ht="15.75" customHeight="1" x14ac:dyDescent="0.55000000000000004"/>
    <row r="696" ht="15.75" customHeight="1" x14ac:dyDescent="0.55000000000000004"/>
    <row r="697" ht="15.75" customHeight="1" x14ac:dyDescent="0.55000000000000004"/>
    <row r="698" ht="15.75" customHeight="1" x14ac:dyDescent="0.55000000000000004"/>
    <row r="699" ht="15.75" customHeight="1" x14ac:dyDescent="0.55000000000000004"/>
    <row r="700" ht="15.75" customHeight="1" x14ac:dyDescent="0.55000000000000004"/>
    <row r="701" ht="15.75" customHeight="1" x14ac:dyDescent="0.55000000000000004"/>
    <row r="702" ht="15.75" customHeight="1" x14ac:dyDescent="0.55000000000000004"/>
    <row r="703" ht="15.75" customHeight="1" x14ac:dyDescent="0.55000000000000004"/>
    <row r="704" ht="15.75" customHeight="1" x14ac:dyDescent="0.55000000000000004"/>
    <row r="705" ht="15.75" customHeight="1" x14ac:dyDescent="0.55000000000000004"/>
    <row r="706" ht="15.75" customHeight="1" x14ac:dyDescent="0.55000000000000004"/>
    <row r="707" ht="15.75" customHeight="1" x14ac:dyDescent="0.55000000000000004"/>
    <row r="708" ht="15.75" customHeight="1" x14ac:dyDescent="0.55000000000000004"/>
    <row r="709" ht="15.75" customHeight="1" x14ac:dyDescent="0.55000000000000004"/>
    <row r="710" ht="15.75" customHeight="1" x14ac:dyDescent="0.55000000000000004"/>
    <row r="711" ht="15.75" customHeight="1" x14ac:dyDescent="0.55000000000000004"/>
    <row r="712" ht="15.75" customHeight="1" x14ac:dyDescent="0.55000000000000004"/>
    <row r="713" ht="15.75" customHeight="1" x14ac:dyDescent="0.55000000000000004"/>
    <row r="714" ht="15.75" customHeight="1" x14ac:dyDescent="0.55000000000000004"/>
    <row r="715" ht="15.75" customHeight="1" x14ac:dyDescent="0.55000000000000004"/>
    <row r="716" ht="15.75" customHeight="1" x14ac:dyDescent="0.55000000000000004"/>
    <row r="717" ht="15.75" customHeight="1" x14ac:dyDescent="0.55000000000000004"/>
    <row r="718" ht="15.75" customHeight="1" x14ac:dyDescent="0.55000000000000004"/>
    <row r="719" ht="15.75" customHeight="1" x14ac:dyDescent="0.55000000000000004"/>
    <row r="720" ht="15.75" customHeight="1" x14ac:dyDescent="0.55000000000000004"/>
    <row r="721" ht="15.75" customHeight="1" x14ac:dyDescent="0.55000000000000004"/>
    <row r="722" ht="15.75" customHeight="1" x14ac:dyDescent="0.55000000000000004"/>
    <row r="723" ht="15.75" customHeight="1" x14ac:dyDescent="0.55000000000000004"/>
    <row r="724" ht="15.75" customHeight="1" x14ac:dyDescent="0.55000000000000004"/>
    <row r="725" ht="15.75" customHeight="1" x14ac:dyDescent="0.55000000000000004"/>
    <row r="726" ht="15.75" customHeight="1" x14ac:dyDescent="0.55000000000000004"/>
    <row r="727" ht="15.75" customHeight="1" x14ac:dyDescent="0.55000000000000004"/>
    <row r="728" ht="15.75" customHeight="1" x14ac:dyDescent="0.55000000000000004"/>
    <row r="729" ht="15.75" customHeight="1" x14ac:dyDescent="0.55000000000000004"/>
    <row r="730" ht="15.75" customHeight="1" x14ac:dyDescent="0.55000000000000004"/>
    <row r="731" ht="15.75" customHeight="1" x14ac:dyDescent="0.55000000000000004"/>
    <row r="732" ht="15.75" customHeight="1" x14ac:dyDescent="0.55000000000000004"/>
    <row r="733" ht="15.75" customHeight="1" x14ac:dyDescent="0.55000000000000004"/>
    <row r="734" ht="15.75" customHeight="1" x14ac:dyDescent="0.55000000000000004"/>
    <row r="735" ht="15.75" customHeight="1" x14ac:dyDescent="0.55000000000000004"/>
    <row r="736" ht="15.75" customHeight="1" x14ac:dyDescent="0.55000000000000004"/>
    <row r="737" ht="15.75" customHeight="1" x14ac:dyDescent="0.55000000000000004"/>
    <row r="738" ht="15.75" customHeight="1" x14ac:dyDescent="0.55000000000000004"/>
    <row r="739" ht="15.75" customHeight="1" x14ac:dyDescent="0.55000000000000004"/>
    <row r="740" ht="15.75" customHeight="1" x14ac:dyDescent="0.55000000000000004"/>
    <row r="741" ht="15.75" customHeight="1" x14ac:dyDescent="0.55000000000000004"/>
    <row r="742" ht="15.75" customHeight="1" x14ac:dyDescent="0.55000000000000004"/>
    <row r="743" ht="15.75" customHeight="1" x14ac:dyDescent="0.55000000000000004"/>
    <row r="744" ht="15.75" customHeight="1" x14ac:dyDescent="0.55000000000000004"/>
    <row r="745" ht="15.75" customHeight="1" x14ac:dyDescent="0.55000000000000004"/>
    <row r="746" ht="15.75" customHeight="1" x14ac:dyDescent="0.55000000000000004"/>
    <row r="747" ht="15.75" customHeight="1" x14ac:dyDescent="0.55000000000000004"/>
    <row r="748" ht="15.75" customHeight="1" x14ac:dyDescent="0.55000000000000004"/>
    <row r="749" ht="15.75" customHeight="1" x14ac:dyDescent="0.55000000000000004"/>
    <row r="750" ht="15.75" customHeight="1" x14ac:dyDescent="0.55000000000000004"/>
    <row r="751" ht="15.75" customHeight="1" x14ac:dyDescent="0.55000000000000004"/>
    <row r="752" ht="15.75" customHeight="1" x14ac:dyDescent="0.55000000000000004"/>
    <row r="753" ht="15.75" customHeight="1" x14ac:dyDescent="0.55000000000000004"/>
    <row r="754" ht="15.75" customHeight="1" x14ac:dyDescent="0.55000000000000004"/>
    <row r="755" ht="15.75" customHeight="1" x14ac:dyDescent="0.55000000000000004"/>
    <row r="756" ht="15.75" customHeight="1" x14ac:dyDescent="0.55000000000000004"/>
    <row r="757" ht="15.75" customHeight="1" x14ac:dyDescent="0.55000000000000004"/>
    <row r="758" ht="15.75" customHeight="1" x14ac:dyDescent="0.55000000000000004"/>
    <row r="759" ht="15.75" customHeight="1" x14ac:dyDescent="0.55000000000000004"/>
    <row r="760" ht="15.75" customHeight="1" x14ac:dyDescent="0.55000000000000004"/>
    <row r="761" ht="15.75" customHeight="1" x14ac:dyDescent="0.55000000000000004"/>
    <row r="762" ht="15.75" customHeight="1" x14ac:dyDescent="0.55000000000000004"/>
    <row r="763" ht="15.75" customHeight="1" x14ac:dyDescent="0.55000000000000004"/>
    <row r="764" ht="15.75" customHeight="1" x14ac:dyDescent="0.55000000000000004"/>
    <row r="765" ht="15.75" customHeight="1" x14ac:dyDescent="0.55000000000000004"/>
    <row r="766" ht="15.75" customHeight="1" x14ac:dyDescent="0.55000000000000004"/>
    <row r="767" ht="15.75" customHeight="1" x14ac:dyDescent="0.55000000000000004"/>
    <row r="768" ht="15.75" customHeight="1" x14ac:dyDescent="0.55000000000000004"/>
    <row r="769" ht="15.75" customHeight="1" x14ac:dyDescent="0.55000000000000004"/>
    <row r="770" ht="15.75" customHeight="1" x14ac:dyDescent="0.55000000000000004"/>
    <row r="771" ht="15.75" customHeight="1" x14ac:dyDescent="0.55000000000000004"/>
    <row r="772" ht="15.75" customHeight="1" x14ac:dyDescent="0.55000000000000004"/>
    <row r="773" ht="15.75" customHeight="1" x14ac:dyDescent="0.55000000000000004"/>
    <row r="774" ht="15.75" customHeight="1" x14ac:dyDescent="0.55000000000000004"/>
    <row r="775" ht="15.75" customHeight="1" x14ac:dyDescent="0.55000000000000004"/>
    <row r="776" ht="15.75" customHeight="1" x14ac:dyDescent="0.55000000000000004"/>
    <row r="777" ht="15.75" customHeight="1" x14ac:dyDescent="0.55000000000000004"/>
    <row r="778" ht="15.75" customHeight="1" x14ac:dyDescent="0.55000000000000004"/>
    <row r="779" ht="15.75" customHeight="1" x14ac:dyDescent="0.55000000000000004"/>
    <row r="780" ht="15.75" customHeight="1" x14ac:dyDescent="0.55000000000000004"/>
    <row r="781" ht="15.75" customHeight="1" x14ac:dyDescent="0.55000000000000004"/>
    <row r="782" ht="15.75" customHeight="1" x14ac:dyDescent="0.55000000000000004"/>
    <row r="783" ht="15.75" customHeight="1" x14ac:dyDescent="0.55000000000000004"/>
    <row r="784" ht="15.75" customHeight="1" x14ac:dyDescent="0.55000000000000004"/>
    <row r="785" ht="15.75" customHeight="1" x14ac:dyDescent="0.55000000000000004"/>
    <row r="786" ht="15.75" customHeight="1" x14ac:dyDescent="0.55000000000000004"/>
    <row r="787" ht="15.75" customHeight="1" x14ac:dyDescent="0.55000000000000004"/>
    <row r="788" ht="15.75" customHeight="1" x14ac:dyDescent="0.55000000000000004"/>
    <row r="789" ht="15.75" customHeight="1" x14ac:dyDescent="0.55000000000000004"/>
    <row r="790" ht="15.75" customHeight="1" x14ac:dyDescent="0.55000000000000004"/>
    <row r="791" ht="15.75" customHeight="1" x14ac:dyDescent="0.55000000000000004"/>
    <row r="792" ht="15.75" customHeight="1" x14ac:dyDescent="0.55000000000000004"/>
    <row r="793" ht="15.75" customHeight="1" x14ac:dyDescent="0.55000000000000004"/>
    <row r="794" ht="15.75" customHeight="1" x14ac:dyDescent="0.55000000000000004"/>
    <row r="795" ht="15.75" customHeight="1" x14ac:dyDescent="0.55000000000000004"/>
    <row r="796" ht="15.75" customHeight="1" x14ac:dyDescent="0.55000000000000004"/>
    <row r="797" ht="15.75" customHeight="1" x14ac:dyDescent="0.55000000000000004"/>
    <row r="798" ht="15.75" customHeight="1" x14ac:dyDescent="0.55000000000000004"/>
    <row r="799" ht="15.75" customHeight="1" x14ac:dyDescent="0.55000000000000004"/>
    <row r="800" ht="15.75" customHeight="1" x14ac:dyDescent="0.55000000000000004"/>
    <row r="801" ht="15.75" customHeight="1" x14ac:dyDescent="0.55000000000000004"/>
    <row r="802" ht="15.75" customHeight="1" x14ac:dyDescent="0.55000000000000004"/>
    <row r="803" ht="15.75" customHeight="1" x14ac:dyDescent="0.55000000000000004"/>
    <row r="804" ht="15.75" customHeight="1" x14ac:dyDescent="0.55000000000000004"/>
    <row r="805" ht="15.75" customHeight="1" x14ac:dyDescent="0.55000000000000004"/>
    <row r="806" ht="15.75" customHeight="1" x14ac:dyDescent="0.55000000000000004"/>
    <row r="807" ht="15.75" customHeight="1" x14ac:dyDescent="0.55000000000000004"/>
    <row r="808" ht="15.75" customHeight="1" x14ac:dyDescent="0.55000000000000004"/>
    <row r="809" ht="15.75" customHeight="1" x14ac:dyDescent="0.55000000000000004"/>
    <row r="810" ht="15.75" customHeight="1" x14ac:dyDescent="0.55000000000000004"/>
    <row r="811" ht="15.75" customHeight="1" x14ac:dyDescent="0.55000000000000004"/>
    <row r="812" ht="15.75" customHeight="1" x14ac:dyDescent="0.55000000000000004"/>
    <row r="813" ht="15.75" customHeight="1" x14ac:dyDescent="0.55000000000000004"/>
    <row r="814" ht="15.75" customHeight="1" x14ac:dyDescent="0.55000000000000004"/>
    <row r="815" ht="15.75" customHeight="1" x14ac:dyDescent="0.55000000000000004"/>
    <row r="816" ht="15.75" customHeight="1" x14ac:dyDescent="0.55000000000000004"/>
    <row r="817" ht="15.75" customHeight="1" x14ac:dyDescent="0.55000000000000004"/>
    <row r="818" ht="15.75" customHeight="1" x14ac:dyDescent="0.55000000000000004"/>
    <row r="819" ht="15.75" customHeight="1" x14ac:dyDescent="0.55000000000000004"/>
    <row r="820" ht="15.75" customHeight="1" x14ac:dyDescent="0.55000000000000004"/>
    <row r="821" ht="15.75" customHeight="1" x14ac:dyDescent="0.55000000000000004"/>
    <row r="822" ht="15.75" customHeight="1" x14ac:dyDescent="0.55000000000000004"/>
    <row r="823" ht="15.75" customHeight="1" x14ac:dyDescent="0.55000000000000004"/>
    <row r="824" ht="15.75" customHeight="1" x14ac:dyDescent="0.55000000000000004"/>
    <row r="825" ht="15.75" customHeight="1" x14ac:dyDescent="0.55000000000000004"/>
    <row r="826" ht="15.75" customHeight="1" x14ac:dyDescent="0.55000000000000004"/>
    <row r="827" ht="15.75" customHeight="1" x14ac:dyDescent="0.55000000000000004"/>
    <row r="828" ht="15.75" customHeight="1" x14ac:dyDescent="0.55000000000000004"/>
    <row r="829" ht="15.75" customHeight="1" x14ac:dyDescent="0.55000000000000004"/>
    <row r="830" ht="15.75" customHeight="1" x14ac:dyDescent="0.55000000000000004"/>
    <row r="831" ht="15.75" customHeight="1" x14ac:dyDescent="0.55000000000000004"/>
    <row r="832" ht="15.75" customHeight="1" x14ac:dyDescent="0.55000000000000004"/>
    <row r="833" ht="15.75" customHeight="1" x14ac:dyDescent="0.55000000000000004"/>
    <row r="834" ht="15.75" customHeight="1" x14ac:dyDescent="0.55000000000000004"/>
    <row r="835" ht="15.75" customHeight="1" x14ac:dyDescent="0.55000000000000004"/>
    <row r="836" ht="15.75" customHeight="1" x14ac:dyDescent="0.55000000000000004"/>
    <row r="837" ht="15.75" customHeight="1" x14ac:dyDescent="0.55000000000000004"/>
    <row r="838" ht="15.75" customHeight="1" x14ac:dyDescent="0.55000000000000004"/>
    <row r="839" ht="15.75" customHeight="1" x14ac:dyDescent="0.55000000000000004"/>
    <row r="840" ht="15.75" customHeight="1" x14ac:dyDescent="0.55000000000000004"/>
    <row r="841" ht="15.75" customHeight="1" x14ac:dyDescent="0.55000000000000004"/>
    <row r="842" ht="15.75" customHeight="1" x14ac:dyDescent="0.55000000000000004"/>
    <row r="843" ht="15.75" customHeight="1" x14ac:dyDescent="0.55000000000000004"/>
    <row r="844" ht="15.75" customHeight="1" x14ac:dyDescent="0.55000000000000004"/>
    <row r="845" ht="15.75" customHeight="1" x14ac:dyDescent="0.55000000000000004"/>
    <row r="846" ht="15.75" customHeight="1" x14ac:dyDescent="0.55000000000000004"/>
    <row r="847" ht="15.75" customHeight="1" x14ac:dyDescent="0.55000000000000004"/>
    <row r="848" ht="15.75" customHeight="1" x14ac:dyDescent="0.55000000000000004"/>
    <row r="849" ht="15.75" customHeight="1" x14ac:dyDescent="0.55000000000000004"/>
    <row r="850" ht="15.75" customHeight="1" x14ac:dyDescent="0.55000000000000004"/>
    <row r="851" ht="15.75" customHeight="1" x14ac:dyDescent="0.55000000000000004"/>
    <row r="852" ht="15.75" customHeight="1" x14ac:dyDescent="0.55000000000000004"/>
    <row r="853" ht="15.75" customHeight="1" x14ac:dyDescent="0.55000000000000004"/>
    <row r="854" ht="15.75" customHeight="1" x14ac:dyDescent="0.55000000000000004"/>
    <row r="855" ht="15.75" customHeight="1" x14ac:dyDescent="0.55000000000000004"/>
    <row r="856" ht="15.75" customHeight="1" x14ac:dyDescent="0.55000000000000004"/>
    <row r="857" ht="15.75" customHeight="1" x14ac:dyDescent="0.55000000000000004"/>
    <row r="858" ht="15.75" customHeight="1" x14ac:dyDescent="0.55000000000000004"/>
    <row r="859" ht="15.75" customHeight="1" x14ac:dyDescent="0.55000000000000004"/>
    <row r="860" ht="15.75" customHeight="1" x14ac:dyDescent="0.55000000000000004"/>
    <row r="861" ht="15.75" customHeight="1" x14ac:dyDescent="0.55000000000000004"/>
    <row r="862" ht="15.75" customHeight="1" x14ac:dyDescent="0.55000000000000004"/>
    <row r="863" ht="15.75" customHeight="1" x14ac:dyDescent="0.55000000000000004"/>
    <row r="864" ht="15.75" customHeight="1" x14ac:dyDescent="0.55000000000000004"/>
    <row r="865" ht="15.75" customHeight="1" x14ac:dyDescent="0.55000000000000004"/>
    <row r="866" ht="15.75" customHeight="1" x14ac:dyDescent="0.55000000000000004"/>
    <row r="867" ht="15.75" customHeight="1" x14ac:dyDescent="0.55000000000000004"/>
    <row r="868" ht="15.75" customHeight="1" x14ac:dyDescent="0.55000000000000004"/>
    <row r="869" ht="15.75" customHeight="1" x14ac:dyDescent="0.55000000000000004"/>
    <row r="870" ht="15.75" customHeight="1" x14ac:dyDescent="0.55000000000000004"/>
    <row r="871" ht="15.75" customHeight="1" x14ac:dyDescent="0.55000000000000004"/>
    <row r="872" ht="15.75" customHeight="1" x14ac:dyDescent="0.55000000000000004"/>
    <row r="873" ht="15.75" customHeight="1" x14ac:dyDescent="0.55000000000000004"/>
    <row r="874" ht="15.75" customHeight="1" x14ac:dyDescent="0.55000000000000004"/>
    <row r="875" ht="15.75" customHeight="1" x14ac:dyDescent="0.55000000000000004"/>
    <row r="876" ht="15.75" customHeight="1" x14ac:dyDescent="0.55000000000000004"/>
    <row r="877" ht="15.75" customHeight="1" x14ac:dyDescent="0.55000000000000004"/>
    <row r="878" ht="15.75" customHeight="1" x14ac:dyDescent="0.55000000000000004"/>
    <row r="879" ht="15.75" customHeight="1" x14ac:dyDescent="0.55000000000000004"/>
    <row r="880" ht="15.75" customHeight="1" x14ac:dyDescent="0.55000000000000004"/>
    <row r="881" ht="15.75" customHeight="1" x14ac:dyDescent="0.55000000000000004"/>
    <row r="882" ht="15.75" customHeight="1" x14ac:dyDescent="0.55000000000000004"/>
    <row r="883" ht="15.75" customHeight="1" x14ac:dyDescent="0.55000000000000004"/>
    <row r="884" ht="15.75" customHeight="1" x14ac:dyDescent="0.55000000000000004"/>
    <row r="885" ht="15.75" customHeight="1" x14ac:dyDescent="0.55000000000000004"/>
    <row r="886" ht="15.75" customHeight="1" x14ac:dyDescent="0.55000000000000004"/>
    <row r="887" ht="15.75" customHeight="1" x14ac:dyDescent="0.55000000000000004"/>
    <row r="888" ht="15.75" customHeight="1" x14ac:dyDescent="0.55000000000000004"/>
    <row r="889" ht="15.75" customHeight="1" x14ac:dyDescent="0.55000000000000004"/>
    <row r="890" ht="15.75" customHeight="1" x14ac:dyDescent="0.55000000000000004"/>
    <row r="891" ht="15.75" customHeight="1" x14ac:dyDescent="0.55000000000000004"/>
    <row r="892" ht="15.75" customHeight="1" x14ac:dyDescent="0.55000000000000004"/>
    <row r="893" ht="15.75" customHeight="1" x14ac:dyDescent="0.55000000000000004"/>
    <row r="894" ht="15.75" customHeight="1" x14ac:dyDescent="0.55000000000000004"/>
    <row r="895" ht="15.75" customHeight="1" x14ac:dyDescent="0.55000000000000004"/>
    <row r="896" ht="15.75" customHeight="1" x14ac:dyDescent="0.55000000000000004"/>
    <row r="897" ht="15.75" customHeight="1" x14ac:dyDescent="0.55000000000000004"/>
    <row r="898" ht="15.75" customHeight="1" x14ac:dyDescent="0.55000000000000004"/>
    <row r="899" ht="15.75" customHeight="1" x14ac:dyDescent="0.55000000000000004"/>
    <row r="900" ht="15.75" customHeight="1" x14ac:dyDescent="0.55000000000000004"/>
    <row r="901" ht="15.75" customHeight="1" x14ac:dyDescent="0.55000000000000004"/>
    <row r="902" ht="15.75" customHeight="1" x14ac:dyDescent="0.55000000000000004"/>
    <row r="903" ht="15.75" customHeight="1" x14ac:dyDescent="0.55000000000000004"/>
    <row r="904" ht="15.75" customHeight="1" x14ac:dyDescent="0.55000000000000004"/>
    <row r="905" ht="15.75" customHeight="1" x14ac:dyDescent="0.55000000000000004"/>
    <row r="906" ht="15.75" customHeight="1" x14ac:dyDescent="0.55000000000000004"/>
    <row r="907" ht="15.75" customHeight="1" x14ac:dyDescent="0.55000000000000004"/>
    <row r="908" ht="15.75" customHeight="1" x14ac:dyDescent="0.55000000000000004"/>
    <row r="909" ht="15.75" customHeight="1" x14ac:dyDescent="0.55000000000000004"/>
    <row r="910" ht="15.75" customHeight="1" x14ac:dyDescent="0.55000000000000004"/>
    <row r="911" ht="15.75" customHeight="1" x14ac:dyDescent="0.55000000000000004"/>
    <row r="912" ht="15.75" customHeight="1" x14ac:dyDescent="0.55000000000000004"/>
    <row r="913" ht="15.75" customHeight="1" x14ac:dyDescent="0.55000000000000004"/>
    <row r="914" ht="15.75" customHeight="1" x14ac:dyDescent="0.55000000000000004"/>
    <row r="915" ht="15.75" customHeight="1" x14ac:dyDescent="0.55000000000000004"/>
    <row r="916" ht="15.75" customHeight="1" x14ac:dyDescent="0.55000000000000004"/>
    <row r="917" ht="15.75" customHeight="1" x14ac:dyDescent="0.55000000000000004"/>
    <row r="918" ht="15.75" customHeight="1" x14ac:dyDescent="0.55000000000000004"/>
    <row r="919" ht="15.75" customHeight="1" x14ac:dyDescent="0.55000000000000004"/>
    <row r="920" ht="15.75" customHeight="1" x14ac:dyDescent="0.55000000000000004"/>
    <row r="921" ht="15.75" customHeight="1" x14ac:dyDescent="0.55000000000000004"/>
    <row r="922" ht="15.75" customHeight="1" x14ac:dyDescent="0.55000000000000004"/>
    <row r="923" ht="15.75" customHeight="1" x14ac:dyDescent="0.55000000000000004"/>
    <row r="924" ht="15.75" customHeight="1" x14ac:dyDescent="0.55000000000000004"/>
    <row r="925" ht="15.75" customHeight="1" x14ac:dyDescent="0.55000000000000004"/>
    <row r="926" ht="15.75" customHeight="1" x14ac:dyDescent="0.55000000000000004"/>
    <row r="927" ht="15.75" customHeight="1" x14ac:dyDescent="0.55000000000000004"/>
    <row r="928" ht="15.75" customHeight="1" x14ac:dyDescent="0.55000000000000004"/>
    <row r="929" ht="15.75" customHeight="1" x14ac:dyDescent="0.55000000000000004"/>
    <row r="930" ht="15.75" customHeight="1" x14ac:dyDescent="0.55000000000000004"/>
    <row r="931" ht="15.75" customHeight="1" x14ac:dyDescent="0.55000000000000004"/>
    <row r="932" ht="15.75" customHeight="1" x14ac:dyDescent="0.55000000000000004"/>
    <row r="933" ht="15.75" customHeight="1" x14ac:dyDescent="0.55000000000000004"/>
    <row r="934" ht="15.75" customHeight="1" x14ac:dyDescent="0.55000000000000004"/>
    <row r="935" ht="15.75" customHeight="1" x14ac:dyDescent="0.55000000000000004"/>
    <row r="936" ht="15.75" customHeight="1" x14ac:dyDescent="0.55000000000000004"/>
    <row r="937" ht="15.75" customHeight="1" x14ac:dyDescent="0.55000000000000004"/>
    <row r="938" ht="15.75" customHeight="1" x14ac:dyDescent="0.55000000000000004"/>
    <row r="939" ht="15.75" customHeight="1" x14ac:dyDescent="0.55000000000000004"/>
    <row r="940" ht="15.75" customHeight="1" x14ac:dyDescent="0.55000000000000004"/>
    <row r="941" ht="15.75" customHeight="1" x14ac:dyDescent="0.55000000000000004"/>
    <row r="942" ht="15.75" customHeight="1" x14ac:dyDescent="0.55000000000000004"/>
    <row r="943" ht="15.75" customHeight="1" x14ac:dyDescent="0.55000000000000004"/>
  </sheetData>
  <mergeCells count="5">
    <mergeCell ref="A4:H4"/>
    <mergeCell ref="A7:H7"/>
    <mergeCell ref="A13:H13"/>
    <mergeCell ref="A15:B15"/>
    <mergeCell ref="E18:H18"/>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MSS (DESALINATION+SALT FACTORY)</vt:lpstr>
      <vt:lpstr>SALTW. EVAPORATION GREENHOUSE</vt:lpstr>
      <vt:lpstr>IRRIGATION SYSTEM + GREENHOUSE</vt:lpstr>
      <vt:lpstr>Mass and Energy Balance</vt:lpstr>
      <vt:lpstr>Business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Giulia Cipolletta</dc:creator>
  <cp:lastModifiedBy>Giulia</cp:lastModifiedBy>
  <dcterms:created xsi:type="dcterms:W3CDTF">2019-12-03T07:51:14Z</dcterms:created>
  <dcterms:modified xsi:type="dcterms:W3CDTF">2020-06-26T09:19:11Z</dcterms:modified>
</cp:coreProperties>
</file>